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7\รายงานการเบิกจ่ายขึ้นระบบ\"/>
    </mc:Choice>
  </mc:AlternateContent>
  <xr:revisionPtr revIDLastSave="0" documentId="13_ncr:1_{2E516EEF-43D0-4CD9-8C27-0AE9351DD029}" xr6:coauthVersionLast="47" xr6:coauthVersionMax="47" xr10:uidLastSave="{00000000-0000-0000-0000-000000000000}"/>
  <bookViews>
    <workbookView xWindow="-108" yWindow="-108" windowWidth="23256" windowHeight="12456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5" l="1"/>
  <c r="I23" i="5"/>
  <c r="I22" i="5"/>
  <c r="K22" i="5" s="1"/>
  <c r="H22" i="5"/>
  <c r="K19" i="5"/>
  <c r="I19" i="5"/>
  <c r="H19" i="5"/>
  <c r="F18" i="5"/>
  <c r="K14" i="5"/>
  <c r="L14" i="5" s="1"/>
  <c r="J14" i="5"/>
  <c r="I14" i="5"/>
  <c r="H14" i="5"/>
  <c r="F13" i="5"/>
  <c r="K9" i="5"/>
  <c r="L9" i="5" s="1"/>
  <c r="J9" i="5"/>
  <c r="I9" i="5"/>
  <c r="H9" i="5"/>
  <c r="F8" i="5"/>
  <c r="C5" i="5"/>
  <c r="I367" i="2"/>
  <c r="G362" i="2"/>
  <c r="H362" i="2" s="1"/>
  <c r="F362" i="2"/>
  <c r="E362" i="2"/>
  <c r="D362" i="2"/>
  <c r="C362" i="2"/>
  <c r="B362" i="2"/>
  <c r="A362" i="2"/>
  <c r="G361" i="2"/>
  <c r="F361" i="2"/>
  <c r="E361" i="2"/>
  <c r="D361" i="2"/>
  <c r="C361" i="2"/>
  <c r="B361" i="2"/>
  <c r="A361" i="2"/>
  <c r="G360" i="2"/>
  <c r="F360" i="2"/>
  <c r="E360" i="2"/>
  <c r="D360" i="2"/>
  <c r="C360" i="2"/>
  <c r="B360" i="2"/>
  <c r="G359" i="2"/>
  <c r="F359" i="2"/>
  <c r="H359" i="2" s="1"/>
  <c r="E359" i="2"/>
  <c r="D359" i="2"/>
  <c r="C359" i="2"/>
  <c r="B359" i="2"/>
  <c r="A359" i="2"/>
  <c r="H357" i="2"/>
  <c r="G357" i="2"/>
  <c r="F357" i="2"/>
  <c r="E357" i="2"/>
  <c r="D357" i="2"/>
  <c r="C357" i="2"/>
  <c r="B357" i="2"/>
  <c r="A357" i="2"/>
  <c r="C356" i="2"/>
  <c r="B356" i="2"/>
  <c r="C355" i="2"/>
  <c r="B355" i="2"/>
  <c r="A355" i="2"/>
  <c r="G354" i="2"/>
  <c r="G352" i="2" s="1"/>
  <c r="G351" i="2" s="1"/>
  <c r="F354" i="2"/>
  <c r="E354" i="2"/>
  <c r="D354" i="2"/>
  <c r="C354" i="2"/>
  <c r="B354" i="2"/>
  <c r="A354" i="2"/>
  <c r="G353" i="2"/>
  <c r="F353" i="2"/>
  <c r="E353" i="2"/>
  <c r="D353" i="2"/>
  <c r="C353" i="2"/>
  <c r="B353" i="2"/>
  <c r="A353" i="2"/>
  <c r="F352" i="2"/>
  <c r="E352" i="2"/>
  <c r="E351" i="2" s="1"/>
  <c r="C352" i="2"/>
  <c r="B352" i="2"/>
  <c r="F351" i="2"/>
  <c r="C351" i="2"/>
  <c r="B351" i="2"/>
  <c r="A351" i="2"/>
  <c r="G350" i="2"/>
  <c r="F350" i="2"/>
  <c r="E350" i="2"/>
  <c r="D350" i="2"/>
  <c r="H350" i="2" s="1"/>
  <c r="C350" i="2"/>
  <c r="B350" i="2"/>
  <c r="A350" i="2"/>
  <c r="G349" i="2"/>
  <c r="F349" i="2"/>
  <c r="E349" i="2"/>
  <c r="E346" i="2" s="1"/>
  <c r="D349" i="2"/>
  <c r="C349" i="2"/>
  <c r="B349" i="2"/>
  <c r="A349" i="2"/>
  <c r="H348" i="2"/>
  <c r="G348" i="2"/>
  <c r="G346" i="2" s="1"/>
  <c r="F348" i="2"/>
  <c r="E348" i="2"/>
  <c r="D348" i="2"/>
  <c r="C348" i="2"/>
  <c r="B348" i="2"/>
  <c r="A348" i="2"/>
  <c r="G347" i="2"/>
  <c r="F347" i="2"/>
  <c r="E347" i="2"/>
  <c r="D347" i="2"/>
  <c r="H347" i="2" s="1"/>
  <c r="C347" i="2"/>
  <c r="B347" i="2"/>
  <c r="A347" i="2"/>
  <c r="B346" i="2"/>
  <c r="I345" i="2"/>
  <c r="C345" i="2"/>
  <c r="B345" i="2"/>
  <c r="A345" i="2"/>
  <c r="B344" i="2"/>
  <c r="C343" i="2"/>
  <c r="B343" i="2"/>
  <c r="A343" i="2"/>
  <c r="C342" i="2"/>
  <c r="B342" i="2"/>
  <c r="A342" i="2"/>
  <c r="C337" i="2"/>
  <c r="G336" i="2"/>
  <c r="F336" i="2"/>
  <c r="E336" i="2"/>
  <c r="C336" i="2"/>
  <c r="B336" i="2"/>
  <c r="A336" i="2"/>
  <c r="C335" i="2"/>
  <c r="H334" i="2"/>
  <c r="G334" i="2"/>
  <c r="F334" i="2"/>
  <c r="E334" i="2"/>
  <c r="D334" i="2"/>
  <c r="C334" i="2"/>
  <c r="B334" i="2"/>
  <c r="A334" i="2"/>
  <c r="C333" i="2"/>
  <c r="G332" i="2"/>
  <c r="F332" i="2"/>
  <c r="E332" i="2"/>
  <c r="D332" i="2"/>
  <c r="C332" i="2"/>
  <c r="B332" i="2"/>
  <c r="A332" i="2"/>
  <c r="G330" i="2"/>
  <c r="H330" i="2" s="1"/>
  <c r="F330" i="2"/>
  <c r="E330" i="2"/>
  <c r="D330" i="2"/>
  <c r="C330" i="2"/>
  <c r="B330" i="2"/>
  <c r="A330" i="2"/>
  <c r="G329" i="2"/>
  <c r="F329" i="2"/>
  <c r="E329" i="2"/>
  <c r="D329" i="2"/>
  <c r="C329" i="2"/>
  <c r="B329" i="2"/>
  <c r="A329" i="2"/>
  <c r="G328" i="2"/>
  <c r="G327" i="2" s="1"/>
  <c r="G326" i="2" s="1"/>
  <c r="G325" i="2" s="1"/>
  <c r="C328" i="2"/>
  <c r="B328" i="2"/>
  <c r="C327" i="2"/>
  <c r="B327" i="2"/>
  <c r="A327" i="2"/>
  <c r="C326" i="2"/>
  <c r="B326" i="2"/>
  <c r="A326" i="2"/>
  <c r="C325" i="2"/>
  <c r="B325" i="2"/>
  <c r="A325" i="2"/>
  <c r="G324" i="2"/>
  <c r="H324" i="2" s="1"/>
  <c r="F324" i="2"/>
  <c r="E324" i="2"/>
  <c r="D324" i="2"/>
  <c r="G323" i="2"/>
  <c r="F323" i="2"/>
  <c r="F322" i="2" s="1"/>
  <c r="F321" i="2" s="1"/>
  <c r="E323" i="2"/>
  <c r="D323" i="2"/>
  <c r="C323" i="2"/>
  <c r="B323" i="2"/>
  <c r="G322" i="2"/>
  <c r="G321" i="2" s="1"/>
  <c r="G317" i="2" s="1"/>
  <c r="D322" i="2"/>
  <c r="C322" i="2"/>
  <c r="B322" i="2"/>
  <c r="D321" i="2"/>
  <c r="C321" i="2"/>
  <c r="B321" i="2"/>
  <c r="G320" i="2"/>
  <c r="F320" i="2"/>
  <c r="E320" i="2"/>
  <c r="D320" i="2"/>
  <c r="C320" i="2"/>
  <c r="B320" i="2"/>
  <c r="A320" i="2"/>
  <c r="G319" i="2"/>
  <c r="F319" i="2"/>
  <c r="E319" i="2"/>
  <c r="E318" i="2" s="1"/>
  <c r="B319" i="2"/>
  <c r="G318" i="2"/>
  <c r="F318" i="2"/>
  <c r="F317" i="2" s="1"/>
  <c r="C318" i="2"/>
  <c r="B318" i="2"/>
  <c r="A318" i="2"/>
  <c r="C317" i="2"/>
  <c r="B317" i="2"/>
  <c r="A317" i="2"/>
  <c r="H316" i="2"/>
  <c r="H315" i="2" s="1"/>
  <c r="H314" i="2" s="1"/>
  <c r="G316" i="2"/>
  <c r="F316" i="2"/>
  <c r="E316" i="2"/>
  <c r="D316" i="2"/>
  <c r="C316" i="2"/>
  <c r="B316" i="2"/>
  <c r="G315" i="2"/>
  <c r="F315" i="2"/>
  <c r="E315" i="2"/>
  <c r="C315" i="2"/>
  <c r="B315" i="2"/>
  <c r="G314" i="2"/>
  <c r="F314" i="2"/>
  <c r="E314" i="2"/>
  <c r="D314" i="2"/>
  <c r="C314" i="2"/>
  <c r="B314" i="2"/>
  <c r="G313" i="2"/>
  <c r="F313" i="2"/>
  <c r="E313" i="2"/>
  <c r="D313" i="2"/>
  <c r="C313" i="2"/>
  <c r="B313" i="2"/>
  <c r="A313" i="2"/>
  <c r="H312" i="2"/>
  <c r="G312" i="2"/>
  <c r="F312" i="2"/>
  <c r="E312" i="2"/>
  <c r="D312" i="2"/>
  <c r="C312" i="2"/>
  <c r="B312" i="2"/>
  <c r="A312" i="2"/>
  <c r="G311" i="2"/>
  <c r="F311" i="2"/>
  <c r="E311" i="2"/>
  <c r="D311" i="2"/>
  <c r="H311" i="2" s="1"/>
  <c r="C311" i="2"/>
  <c r="B311" i="2"/>
  <c r="A311" i="2"/>
  <c r="G310" i="2"/>
  <c r="F310" i="2"/>
  <c r="E310" i="2"/>
  <c r="E307" i="2" s="1"/>
  <c r="E306" i="2" s="1"/>
  <c r="D310" i="2"/>
  <c r="C310" i="2"/>
  <c r="B310" i="2"/>
  <c r="A310" i="2"/>
  <c r="H309" i="2"/>
  <c r="G309" i="2"/>
  <c r="G307" i="2" s="1"/>
  <c r="G306" i="2" s="1"/>
  <c r="F309" i="2"/>
  <c r="E309" i="2"/>
  <c r="D309" i="2"/>
  <c r="C309" i="2"/>
  <c r="B309" i="2"/>
  <c r="A309" i="2"/>
  <c r="G308" i="2"/>
  <c r="F308" i="2"/>
  <c r="E308" i="2"/>
  <c r="D308" i="2"/>
  <c r="H308" i="2" s="1"/>
  <c r="C308" i="2"/>
  <c r="B308" i="2"/>
  <c r="A308" i="2"/>
  <c r="B307" i="2"/>
  <c r="C306" i="2"/>
  <c r="B306" i="2"/>
  <c r="G305" i="2"/>
  <c r="F305" i="2"/>
  <c r="F304" i="2" s="1"/>
  <c r="F303" i="2" s="1"/>
  <c r="E305" i="2"/>
  <c r="E304" i="2" s="1"/>
  <c r="E303" i="2" s="1"/>
  <c r="D305" i="2"/>
  <c r="D304" i="2" s="1"/>
  <c r="D303" i="2" s="1"/>
  <c r="C305" i="2"/>
  <c r="B305" i="2"/>
  <c r="G304" i="2"/>
  <c r="B304" i="2"/>
  <c r="G303" i="2"/>
  <c r="C303" i="2"/>
  <c r="B303" i="2"/>
  <c r="A303" i="2"/>
  <c r="G299" i="2"/>
  <c r="F299" i="2"/>
  <c r="E299" i="2"/>
  <c r="D299" i="2"/>
  <c r="H299" i="2" s="1"/>
  <c r="C299" i="2"/>
  <c r="B299" i="2"/>
  <c r="A299" i="2"/>
  <c r="G298" i="2"/>
  <c r="F298" i="2"/>
  <c r="E298" i="2"/>
  <c r="D298" i="2"/>
  <c r="C298" i="2"/>
  <c r="B298" i="2"/>
  <c r="A298" i="2"/>
  <c r="H297" i="2"/>
  <c r="G297" i="2"/>
  <c r="F297" i="2"/>
  <c r="E297" i="2"/>
  <c r="D297" i="2"/>
  <c r="C297" i="2"/>
  <c r="B297" i="2"/>
  <c r="A297" i="2"/>
  <c r="G296" i="2"/>
  <c r="F296" i="2"/>
  <c r="E296" i="2"/>
  <c r="D296" i="2"/>
  <c r="H296" i="2" s="1"/>
  <c r="C296" i="2"/>
  <c r="B296" i="2"/>
  <c r="A296" i="2"/>
  <c r="G295" i="2"/>
  <c r="F295" i="2"/>
  <c r="E295" i="2"/>
  <c r="E292" i="2" s="1"/>
  <c r="E291" i="2" s="1"/>
  <c r="D295" i="2"/>
  <c r="C295" i="2"/>
  <c r="B295" i="2"/>
  <c r="A295" i="2"/>
  <c r="G294" i="2"/>
  <c r="G292" i="2" s="1"/>
  <c r="G291" i="2" s="1"/>
  <c r="F294" i="2"/>
  <c r="E294" i="2"/>
  <c r="D294" i="2"/>
  <c r="C294" i="2"/>
  <c r="B294" i="2"/>
  <c r="A294" i="2"/>
  <c r="G293" i="2"/>
  <c r="F293" i="2"/>
  <c r="E293" i="2"/>
  <c r="D293" i="2"/>
  <c r="H293" i="2" s="1"/>
  <c r="C293" i="2"/>
  <c r="B293" i="2"/>
  <c r="A293" i="2"/>
  <c r="B292" i="2"/>
  <c r="C291" i="2"/>
  <c r="B291" i="2"/>
  <c r="A291" i="2"/>
  <c r="G290" i="2"/>
  <c r="H290" i="2" s="1"/>
  <c r="F290" i="2"/>
  <c r="E290" i="2"/>
  <c r="D290" i="2"/>
  <c r="C290" i="2"/>
  <c r="B290" i="2"/>
  <c r="A290" i="2"/>
  <c r="G289" i="2"/>
  <c r="G288" i="2" s="1"/>
  <c r="F289" i="2"/>
  <c r="E289" i="2"/>
  <c r="D289" i="2"/>
  <c r="H289" i="2" s="1"/>
  <c r="H288" i="2" s="1"/>
  <c r="H287" i="2" s="1"/>
  <c r="C289" i="2"/>
  <c r="B289" i="2"/>
  <c r="A289" i="2"/>
  <c r="F288" i="2"/>
  <c r="E288" i="2"/>
  <c r="D288" i="2"/>
  <c r="D287" i="2" s="1"/>
  <c r="C288" i="2"/>
  <c r="B288" i="2"/>
  <c r="G287" i="2"/>
  <c r="F287" i="2"/>
  <c r="E287" i="2"/>
  <c r="C287" i="2"/>
  <c r="B287" i="2"/>
  <c r="A287" i="2"/>
  <c r="G286" i="2"/>
  <c r="H286" i="2" s="1"/>
  <c r="F286" i="2"/>
  <c r="E286" i="2"/>
  <c r="D286" i="2"/>
  <c r="C286" i="2"/>
  <c r="B286" i="2"/>
  <c r="A286" i="2"/>
  <c r="G285" i="2"/>
  <c r="F285" i="2"/>
  <c r="E285" i="2"/>
  <c r="D285" i="2"/>
  <c r="C285" i="2"/>
  <c r="B285" i="2"/>
  <c r="A285" i="2"/>
  <c r="G284" i="2"/>
  <c r="G283" i="2" s="1"/>
  <c r="G282" i="2" s="1"/>
  <c r="F284" i="2"/>
  <c r="F283" i="2" s="1"/>
  <c r="F282" i="2" s="1"/>
  <c r="E284" i="2"/>
  <c r="D284" i="2"/>
  <c r="H284" i="2" s="1"/>
  <c r="C284" i="2"/>
  <c r="B284" i="2"/>
  <c r="A284" i="2"/>
  <c r="C283" i="2"/>
  <c r="B283" i="2"/>
  <c r="C282" i="2"/>
  <c r="B282" i="2"/>
  <c r="A282" i="2"/>
  <c r="G280" i="2"/>
  <c r="F280" i="2"/>
  <c r="E280" i="2"/>
  <c r="D280" i="2"/>
  <c r="C280" i="2"/>
  <c r="B280" i="2"/>
  <c r="A280" i="2"/>
  <c r="H279" i="2"/>
  <c r="G279" i="2"/>
  <c r="G277" i="2" s="1"/>
  <c r="F279" i="2"/>
  <c r="E279" i="2"/>
  <c r="D279" i="2"/>
  <c r="C279" i="2"/>
  <c r="B279" i="2"/>
  <c r="A279" i="2"/>
  <c r="G278" i="2"/>
  <c r="F278" i="2"/>
  <c r="E278" i="2"/>
  <c r="D278" i="2"/>
  <c r="H278" i="2" s="1"/>
  <c r="C278" i="2"/>
  <c r="B278" i="2"/>
  <c r="A278" i="2"/>
  <c r="F277" i="2"/>
  <c r="F276" i="2" s="1"/>
  <c r="E277" i="2"/>
  <c r="E276" i="2" s="1"/>
  <c r="D277" i="2"/>
  <c r="D276" i="2" s="1"/>
  <c r="C277" i="2"/>
  <c r="B277" i="2"/>
  <c r="A277" i="2"/>
  <c r="G276" i="2"/>
  <c r="C276" i="2"/>
  <c r="B276" i="2"/>
  <c r="A276" i="2"/>
  <c r="H275" i="2"/>
  <c r="G274" i="2"/>
  <c r="F274" i="2"/>
  <c r="E274" i="2"/>
  <c r="D274" i="2"/>
  <c r="C274" i="2"/>
  <c r="B274" i="2"/>
  <c r="A274" i="2"/>
  <c r="G273" i="2"/>
  <c r="G272" i="2" s="1"/>
  <c r="F273" i="2"/>
  <c r="F272" i="2" s="1"/>
  <c r="E273" i="2"/>
  <c r="E272" i="2" s="1"/>
  <c r="C273" i="2"/>
  <c r="B273" i="2"/>
  <c r="A273" i="2"/>
  <c r="C272" i="2"/>
  <c r="B272" i="2"/>
  <c r="A272" i="2"/>
  <c r="G271" i="2"/>
  <c r="F271" i="2"/>
  <c r="E271" i="2"/>
  <c r="D271" i="2"/>
  <c r="C271" i="2"/>
  <c r="B271" i="2"/>
  <c r="A271" i="2"/>
  <c r="G270" i="2"/>
  <c r="G269" i="2" s="1"/>
  <c r="F270" i="2"/>
  <c r="F269" i="2" s="1"/>
  <c r="E270" i="2"/>
  <c r="E269" i="2" s="1"/>
  <c r="C270" i="2"/>
  <c r="B270" i="2"/>
  <c r="A270" i="2"/>
  <c r="C269" i="2"/>
  <c r="B269" i="2"/>
  <c r="A269" i="2"/>
  <c r="G268" i="2"/>
  <c r="F268" i="2"/>
  <c r="E268" i="2"/>
  <c r="D268" i="2"/>
  <c r="H268" i="2" s="1"/>
  <c r="C268" i="2"/>
  <c r="B268" i="2"/>
  <c r="A268" i="2"/>
  <c r="G267" i="2"/>
  <c r="F267" i="2"/>
  <c r="E267" i="2"/>
  <c r="E265" i="2" s="1"/>
  <c r="D267" i="2"/>
  <c r="C267" i="2"/>
  <c r="B267" i="2"/>
  <c r="A267" i="2"/>
  <c r="G266" i="2"/>
  <c r="F266" i="2"/>
  <c r="E266" i="2"/>
  <c r="D266" i="2"/>
  <c r="C266" i="2"/>
  <c r="B266" i="2"/>
  <c r="A266" i="2"/>
  <c r="D265" i="2"/>
  <c r="D264" i="2" s="1"/>
  <c r="C265" i="2"/>
  <c r="B265" i="2"/>
  <c r="A265" i="2"/>
  <c r="E264" i="2"/>
  <c r="C264" i="2"/>
  <c r="B264" i="2"/>
  <c r="A264" i="2"/>
  <c r="H263" i="2"/>
  <c r="G263" i="2"/>
  <c r="F263" i="2"/>
  <c r="E263" i="2"/>
  <c r="D263" i="2"/>
  <c r="G262" i="2"/>
  <c r="H262" i="2" s="1"/>
  <c r="F262" i="2"/>
  <c r="E262" i="2"/>
  <c r="D262" i="2"/>
  <c r="G261" i="2"/>
  <c r="F261" i="2"/>
  <c r="E261" i="2"/>
  <c r="D261" i="2"/>
  <c r="G260" i="2"/>
  <c r="F260" i="2"/>
  <c r="E260" i="2"/>
  <c r="D260" i="2"/>
  <c r="G259" i="2"/>
  <c r="F259" i="2"/>
  <c r="E259" i="2"/>
  <c r="D259" i="2"/>
  <c r="H259" i="2" s="1"/>
  <c r="H258" i="2"/>
  <c r="G258" i="2"/>
  <c r="F258" i="2"/>
  <c r="E258" i="2"/>
  <c r="D258" i="2"/>
  <c r="G257" i="2"/>
  <c r="H257" i="2" s="1"/>
  <c r="F257" i="2"/>
  <c r="E257" i="2"/>
  <c r="D257" i="2"/>
  <c r="G256" i="2"/>
  <c r="F256" i="2"/>
  <c r="H256" i="2" s="1"/>
  <c r="E256" i="2"/>
  <c r="D256" i="2"/>
  <c r="G255" i="2"/>
  <c r="F255" i="2"/>
  <c r="E255" i="2"/>
  <c r="D255" i="2"/>
  <c r="H255" i="2" s="1"/>
  <c r="G254" i="2"/>
  <c r="F254" i="2"/>
  <c r="E254" i="2"/>
  <c r="D254" i="2"/>
  <c r="H254" i="2" s="1"/>
  <c r="G253" i="2"/>
  <c r="F253" i="2"/>
  <c r="E253" i="2"/>
  <c r="D253" i="2"/>
  <c r="H253" i="2" s="1"/>
  <c r="G252" i="2"/>
  <c r="F252" i="2"/>
  <c r="E252" i="2"/>
  <c r="D252" i="2"/>
  <c r="H252" i="2" s="1"/>
  <c r="H251" i="2"/>
  <c r="G251" i="2"/>
  <c r="F251" i="2"/>
  <c r="E251" i="2"/>
  <c r="D251" i="2"/>
  <c r="G250" i="2"/>
  <c r="H250" i="2" s="1"/>
  <c r="F250" i="2"/>
  <c r="E250" i="2"/>
  <c r="D250" i="2"/>
  <c r="G249" i="2"/>
  <c r="F249" i="2"/>
  <c r="E249" i="2"/>
  <c r="D249" i="2"/>
  <c r="G248" i="2"/>
  <c r="F248" i="2"/>
  <c r="E248" i="2"/>
  <c r="D248" i="2"/>
  <c r="G247" i="2"/>
  <c r="F247" i="2"/>
  <c r="E247" i="2"/>
  <c r="D247" i="2"/>
  <c r="H246" i="2"/>
  <c r="G246" i="2"/>
  <c r="F246" i="2"/>
  <c r="E246" i="2"/>
  <c r="G242" i="2"/>
  <c r="F242" i="2"/>
  <c r="H242" i="2" s="1"/>
  <c r="E242" i="2"/>
  <c r="D242" i="2"/>
  <c r="C242" i="2"/>
  <c r="B242" i="2"/>
  <c r="A242" i="2"/>
  <c r="H241" i="2"/>
  <c r="G241" i="2"/>
  <c r="F241" i="2"/>
  <c r="E241" i="2"/>
  <c r="D241" i="2"/>
  <c r="D238" i="2" s="1"/>
  <c r="D237" i="2" s="1"/>
  <c r="C241" i="2"/>
  <c r="B241" i="2"/>
  <c r="A241" i="2"/>
  <c r="C240" i="2"/>
  <c r="B240" i="2"/>
  <c r="G239" i="2"/>
  <c r="G238" i="2" s="1"/>
  <c r="G237" i="2" s="1"/>
  <c r="F239" i="2"/>
  <c r="F238" i="2" s="1"/>
  <c r="F237" i="2" s="1"/>
  <c r="E239" i="2"/>
  <c r="D239" i="2"/>
  <c r="C239" i="2"/>
  <c r="B239" i="2"/>
  <c r="A239" i="2"/>
  <c r="E238" i="2"/>
  <c r="C238" i="2"/>
  <c r="B238" i="2"/>
  <c r="A238" i="2"/>
  <c r="E237" i="2"/>
  <c r="C237" i="2"/>
  <c r="B237" i="2"/>
  <c r="A237" i="2"/>
  <c r="H236" i="2"/>
  <c r="G236" i="2"/>
  <c r="F236" i="2"/>
  <c r="E236" i="2"/>
  <c r="D236" i="2"/>
  <c r="C236" i="2"/>
  <c r="B236" i="2"/>
  <c r="A236" i="2"/>
  <c r="G235" i="2"/>
  <c r="F235" i="2"/>
  <c r="E235" i="2"/>
  <c r="D235" i="2"/>
  <c r="C235" i="2"/>
  <c r="B235" i="2"/>
  <c r="A235" i="2"/>
  <c r="I234" i="2"/>
  <c r="G234" i="2"/>
  <c r="G233" i="2" s="1"/>
  <c r="F234" i="2"/>
  <c r="F233" i="2" s="1"/>
  <c r="E234" i="2"/>
  <c r="E233" i="2" s="1"/>
  <c r="C234" i="2"/>
  <c r="B234" i="2"/>
  <c r="I233" i="2"/>
  <c r="C233" i="2"/>
  <c r="B233" i="2"/>
  <c r="A233" i="2"/>
  <c r="G232" i="2"/>
  <c r="F232" i="2"/>
  <c r="E232" i="2"/>
  <c r="D232" i="2"/>
  <c r="C232" i="2"/>
  <c r="B232" i="2"/>
  <c r="A232" i="2"/>
  <c r="G231" i="2"/>
  <c r="F231" i="2"/>
  <c r="E231" i="2"/>
  <c r="D231" i="2"/>
  <c r="C231" i="2"/>
  <c r="B231" i="2"/>
  <c r="A231" i="2"/>
  <c r="H230" i="2"/>
  <c r="G230" i="2"/>
  <c r="F230" i="2"/>
  <c r="E230" i="2"/>
  <c r="D230" i="2"/>
  <c r="C230" i="2"/>
  <c r="B230" i="2"/>
  <c r="A230" i="2"/>
  <c r="G229" i="2"/>
  <c r="F229" i="2"/>
  <c r="E229" i="2"/>
  <c r="E228" i="2" s="1"/>
  <c r="E227" i="2" s="1"/>
  <c r="D229" i="2"/>
  <c r="C229" i="2"/>
  <c r="B229" i="2"/>
  <c r="A229" i="2"/>
  <c r="F228" i="2"/>
  <c r="F227" i="2" s="1"/>
  <c r="C228" i="2"/>
  <c r="B228" i="2"/>
  <c r="I227" i="2"/>
  <c r="C227" i="2"/>
  <c r="B227" i="2"/>
  <c r="A227" i="2"/>
  <c r="G226" i="2"/>
  <c r="F226" i="2"/>
  <c r="E226" i="2"/>
  <c r="D226" i="2"/>
  <c r="C226" i="2"/>
  <c r="B226" i="2"/>
  <c r="A226" i="2"/>
  <c r="G225" i="2"/>
  <c r="F225" i="2"/>
  <c r="E225" i="2"/>
  <c r="E224" i="2" s="1"/>
  <c r="C225" i="2"/>
  <c r="B225" i="2"/>
  <c r="G224" i="2"/>
  <c r="F224" i="2"/>
  <c r="C224" i="2"/>
  <c r="B224" i="2"/>
  <c r="A224" i="2"/>
  <c r="G223" i="2"/>
  <c r="F223" i="2"/>
  <c r="E223" i="2"/>
  <c r="D223" i="2"/>
  <c r="H223" i="2" s="1"/>
  <c r="C223" i="2"/>
  <c r="B223" i="2"/>
  <c r="A223" i="2"/>
  <c r="G222" i="2"/>
  <c r="F222" i="2"/>
  <c r="E222" i="2"/>
  <c r="D222" i="2"/>
  <c r="C222" i="2"/>
  <c r="B222" i="2"/>
  <c r="A222" i="2"/>
  <c r="H221" i="2"/>
  <c r="G221" i="2"/>
  <c r="F221" i="2"/>
  <c r="E221" i="2"/>
  <c r="D221" i="2"/>
  <c r="C221" i="2"/>
  <c r="B221" i="2"/>
  <c r="A221" i="2"/>
  <c r="G220" i="2"/>
  <c r="F220" i="2"/>
  <c r="E220" i="2"/>
  <c r="D220" i="2"/>
  <c r="H220" i="2" s="1"/>
  <c r="C220" i="2"/>
  <c r="B220" i="2"/>
  <c r="A220" i="2"/>
  <c r="G219" i="2"/>
  <c r="F219" i="2"/>
  <c r="E219" i="2"/>
  <c r="D219" i="2"/>
  <c r="B219" i="2"/>
  <c r="A219" i="2"/>
  <c r="G218" i="2"/>
  <c r="F218" i="2"/>
  <c r="F215" i="2" s="1"/>
  <c r="F214" i="2" s="1"/>
  <c r="E218" i="2"/>
  <c r="D218" i="2"/>
  <c r="C218" i="2"/>
  <c r="B218" i="2"/>
  <c r="A218" i="2"/>
  <c r="H217" i="2"/>
  <c r="G217" i="2"/>
  <c r="G215" i="2" s="1"/>
  <c r="G214" i="2" s="1"/>
  <c r="F217" i="2"/>
  <c r="E217" i="2"/>
  <c r="D217" i="2"/>
  <c r="C217" i="2"/>
  <c r="B217" i="2"/>
  <c r="A217" i="2"/>
  <c r="G216" i="2"/>
  <c r="F216" i="2"/>
  <c r="E216" i="2"/>
  <c r="E215" i="2" s="1"/>
  <c r="E214" i="2" s="1"/>
  <c r="D216" i="2"/>
  <c r="C216" i="2"/>
  <c r="B216" i="2"/>
  <c r="A216" i="2"/>
  <c r="C215" i="2"/>
  <c r="B215" i="2"/>
  <c r="C214" i="2"/>
  <c r="B214" i="2"/>
  <c r="A214" i="2"/>
  <c r="C213" i="2"/>
  <c r="B213" i="2"/>
  <c r="A213" i="2"/>
  <c r="F212" i="2"/>
  <c r="E212" i="2"/>
  <c r="H212" i="2" s="1"/>
  <c r="G211" i="2"/>
  <c r="G210" i="2" s="1"/>
  <c r="G209" i="2" s="1"/>
  <c r="G207" i="2" s="1"/>
  <c r="G206" i="2" s="1"/>
  <c r="G205" i="2" s="1"/>
  <c r="F211" i="2"/>
  <c r="F210" i="2" s="1"/>
  <c r="E211" i="2"/>
  <c r="D211" i="2"/>
  <c r="C211" i="2"/>
  <c r="B211" i="2"/>
  <c r="A211" i="2"/>
  <c r="E210" i="2"/>
  <c r="D210" i="2"/>
  <c r="D209" i="2" s="1"/>
  <c r="D207" i="2" s="1"/>
  <c r="C210" i="2"/>
  <c r="B210" i="2"/>
  <c r="F209" i="2"/>
  <c r="F207" i="2" s="1"/>
  <c r="F206" i="2" s="1"/>
  <c r="F205" i="2" s="1"/>
  <c r="E209" i="2"/>
  <c r="E207" i="2" s="1"/>
  <c r="E206" i="2" s="1"/>
  <c r="C209" i="2"/>
  <c r="B209" i="2"/>
  <c r="A209" i="2"/>
  <c r="G208" i="2"/>
  <c r="H208" i="2" s="1"/>
  <c r="F208" i="2"/>
  <c r="E208" i="2"/>
  <c r="D208" i="2"/>
  <c r="C208" i="2"/>
  <c r="B208" i="2"/>
  <c r="A208" i="2"/>
  <c r="B207" i="2"/>
  <c r="A207" i="2"/>
  <c r="B206" i="2"/>
  <c r="E205" i="2"/>
  <c r="C205" i="2"/>
  <c r="B205" i="2"/>
  <c r="A205" i="2"/>
  <c r="B204" i="2"/>
  <c r="A204" i="2"/>
  <c r="G203" i="2"/>
  <c r="F203" i="2"/>
  <c r="H203" i="2" s="1"/>
  <c r="E203" i="2"/>
  <c r="D203" i="2"/>
  <c r="G202" i="2"/>
  <c r="G198" i="2" s="1"/>
  <c r="G197" i="2" s="1"/>
  <c r="G196" i="2" s="1"/>
  <c r="F202" i="2"/>
  <c r="E202" i="2"/>
  <c r="D202" i="2"/>
  <c r="H202" i="2" s="1"/>
  <c r="G201" i="2"/>
  <c r="F201" i="2"/>
  <c r="E201" i="2"/>
  <c r="D201" i="2"/>
  <c r="G200" i="2"/>
  <c r="F200" i="2"/>
  <c r="E200" i="2"/>
  <c r="D200" i="2"/>
  <c r="H200" i="2" s="1"/>
  <c r="C200" i="2"/>
  <c r="B200" i="2"/>
  <c r="G199" i="2"/>
  <c r="F199" i="2"/>
  <c r="F198" i="2" s="1"/>
  <c r="F197" i="2" s="1"/>
  <c r="F196" i="2" s="1"/>
  <c r="E199" i="2"/>
  <c r="E198" i="2" s="1"/>
  <c r="E197" i="2" s="1"/>
  <c r="E196" i="2" s="1"/>
  <c r="D199" i="2"/>
  <c r="C199" i="2"/>
  <c r="B199" i="2"/>
  <c r="C198" i="2"/>
  <c r="B198" i="2"/>
  <c r="C197" i="2"/>
  <c r="B197" i="2"/>
  <c r="C196" i="2"/>
  <c r="B196" i="2"/>
  <c r="H195" i="2"/>
  <c r="H194" i="2" s="1"/>
  <c r="G195" i="2"/>
  <c r="G194" i="2" s="1"/>
  <c r="F195" i="2"/>
  <c r="E195" i="2"/>
  <c r="D195" i="2"/>
  <c r="C195" i="2"/>
  <c r="B195" i="2"/>
  <c r="A195" i="2"/>
  <c r="F194" i="2"/>
  <c r="F192" i="2" s="1"/>
  <c r="E194" i="2"/>
  <c r="D194" i="2"/>
  <c r="D193" i="2" s="1"/>
  <c r="C194" i="2"/>
  <c r="B194" i="2"/>
  <c r="A194" i="2"/>
  <c r="C193" i="2"/>
  <c r="B193" i="2"/>
  <c r="A193" i="2"/>
  <c r="D192" i="2"/>
  <c r="B192" i="2"/>
  <c r="D191" i="2"/>
  <c r="C191" i="2"/>
  <c r="B191" i="2"/>
  <c r="A191" i="2"/>
  <c r="G190" i="2"/>
  <c r="F190" i="2"/>
  <c r="E190" i="2"/>
  <c r="D190" i="2"/>
  <c r="C190" i="2"/>
  <c r="B190" i="2"/>
  <c r="A190" i="2"/>
  <c r="H189" i="2"/>
  <c r="G189" i="2"/>
  <c r="G187" i="2" s="1"/>
  <c r="F189" i="2"/>
  <c r="E189" i="2"/>
  <c r="D189" i="2"/>
  <c r="C189" i="2"/>
  <c r="B189" i="2"/>
  <c r="A189" i="2"/>
  <c r="G188" i="2"/>
  <c r="F188" i="2"/>
  <c r="E188" i="2"/>
  <c r="D188" i="2"/>
  <c r="D187" i="2" s="1"/>
  <c r="C188" i="2"/>
  <c r="B188" i="2"/>
  <c r="A188" i="2"/>
  <c r="I187" i="2"/>
  <c r="F187" i="2"/>
  <c r="E187" i="2"/>
  <c r="C187" i="2"/>
  <c r="B187" i="2"/>
  <c r="A187" i="2"/>
  <c r="G186" i="2"/>
  <c r="H186" i="2" s="1"/>
  <c r="F186" i="2"/>
  <c r="E186" i="2"/>
  <c r="D186" i="2"/>
  <c r="C186" i="2"/>
  <c r="B186" i="2"/>
  <c r="A186" i="2"/>
  <c r="G185" i="2"/>
  <c r="F185" i="2"/>
  <c r="E185" i="2"/>
  <c r="D185" i="2"/>
  <c r="H185" i="2" s="1"/>
  <c r="C185" i="2"/>
  <c r="B185" i="2"/>
  <c r="A185" i="2"/>
  <c r="G184" i="2"/>
  <c r="F184" i="2"/>
  <c r="F183" i="2" s="1"/>
  <c r="E184" i="2"/>
  <c r="E183" i="2" s="1"/>
  <c r="D184" i="2"/>
  <c r="C184" i="2"/>
  <c r="B184" i="2"/>
  <c r="A184" i="2"/>
  <c r="I183" i="2"/>
  <c r="C183" i="2"/>
  <c r="B183" i="2"/>
  <c r="A183" i="2"/>
  <c r="G182" i="2"/>
  <c r="F182" i="2"/>
  <c r="E182" i="2"/>
  <c r="D182" i="2"/>
  <c r="H182" i="2" s="1"/>
  <c r="C182" i="2"/>
  <c r="B182" i="2"/>
  <c r="A182" i="2"/>
  <c r="G181" i="2"/>
  <c r="F181" i="2"/>
  <c r="E181" i="2"/>
  <c r="D181" i="2"/>
  <c r="C181" i="2"/>
  <c r="B181" i="2"/>
  <c r="A181" i="2"/>
  <c r="H180" i="2"/>
  <c r="G180" i="2"/>
  <c r="F180" i="2"/>
  <c r="E180" i="2"/>
  <c r="D180" i="2"/>
  <c r="C180" i="2"/>
  <c r="B180" i="2"/>
  <c r="A180" i="2"/>
  <c r="I179" i="2"/>
  <c r="G179" i="2"/>
  <c r="E179" i="2"/>
  <c r="C179" i="2"/>
  <c r="B179" i="2"/>
  <c r="A179" i="2"/>
  <c r="C178" i="2"/>
  <c r="B178" i="2"/>
  <c r="A178" i="2"/>
  <c r="C177" i="2"/>
  <c r="B177" i="2"/>
  <c r="A177" i="2"/>
  <c r="C176" i="2"/>
  <c r="B176" i="2"/>
  <c r="A176" i="2"/>
  <c r="C175" i="2"/>
  <c r="B175" i="2"/>
  <c r="A175" i="2"/>
  <c r="B174" i="2"/>
  <c r="A174" i="2"/>
  <c r="G173" i="2"/>
  <c r="F173" i="2"/>
  <c r="E173" i="2"/>
  <c r="D173" i="2"/>
  <c r="C173" i="2"/>
  <c r="B173" i="2"/>
  <c r="G172" i="2"/>
  <c r="F172" i="2"/>
  <c r="E172" i="2"/>
  <c r="E171" i="2" s="1"/>
  <c r="C172" i="2"/>
  <c r="B172" i="2"/>
  <c r="G171" i="2"/>
  <c r="F171" i="2"/>
  <c r="C171" i="2"/>
  <c r="B171" i="2"/>
  <c r="H170" i="2"/>
  <c r="G170" i="2"/>
  <c r="F170" i="2"/>
  <c r="E170" i="2"/>
  <c r="D170" i="2"/>
  <c r="G169" i="2"/>
  <c r="H169" i="2" s="1"/>
  <c r="F169" i="2"/>
  <c r="E169" i="2"/>
  <c r="D169" i="2"/>
  <c r="G168" i="2"/>
  <c r="F168" i="2"/>
  <c r="F167" i="2" s="1"/>
  <c r="F166" i="2" s="1"/>
  <c r="E168" i="2"/>
  <c r="E167" i="2" s="1"/>
  <c r="E166" i="2" s="1"/>
  <c r="E165" i="2" s="1"/>
  <c r="D168" i="2"/>
  <c r="C168" i="2"/>
  <c r="B168" i="2"/>
  <c r="A168" i="2"/>
  <c r="G167" i="2"/>
  <c r="G166" i="2" s="1"/>
  <c r="G165" i="2" s="1"/>
  <c r="D167" i="2"/>
  <c r="C167" i="2"/>
  <c r="B167" i="2"/>
  <c r="A167" i="2"/>
  <c r="D166" i="2"/>
  <c r="C166" i="2"/>
  <c r="B166" i="2"/>
  <c r="A166" i="2"/>
  <c r="F165" i="2"/>
  <c r="C165" i="2"/>
  <c r="B165" i="2"/>
  <c r="A165" i="2"/>
  <c r="H164" i="2"/>
  <c r="G164" i="2"/>
  <c r="F164" i="2"/>
  <c r="E164" i="2"/>
  <c r="D164" i="2"/>
  <c r="C164" i="2"/>
  <c r="B164" i="2"/>
  <c r="A164" i="2"/>
  <c r="G163" i="2"/>
  <c r="F163" i="2"/>
  <c r="E163" i="2"/>
  <c r="D163" i="2"/>
  <c r="C163" i="2"/>
  <c r="B163" i="2"/>
  <c r="A163" i="2"/>
  <c r="G162" i="2"/>
  <c r="G161" i="2" s="1"/>
  <c r="G160" i="2" s="1"/>
  <c r="G155" i="2" s="1"/>
  <c r="F162" i="2"/>
  <c r="F161" i="2" s="1"/>
  <c r="F160" i="2" s="1"/>
  <c r="E162" i="2"/>
  <c r="D162" i="2"/>
  <c r="H162" i="2" s="1"/>
  <c r="C162" i="2"/>
  <c r="B162" i="2"/>
  <c r="A162" i="2"/>
  <c r="C161" i="2"/>
  <c r="B161" i="2"/>
  <c r="C160" i="2"/>
  <c r="B160" i="2"/>
  <c r="A160" i="2"/>
  <c r="G159" i="2"/>
  <c r="F159" i="2"/>
  <c r="E159" i="2"/>
  <c r="E157" i="2" s="1"/>
  <c r="D159" i="2"/>
  <c r="D157" i="2" s="1"/>
  <c r="D156" i="2" s="1"/>
  <c r="C159" i="2"/>
  <c r="B159" i="2"/>
  <c r="A159" i="2"/>
  <c r="H158" i="2"/>
  <c r="G158" i="2"/>
  <c r="G157" i="2" s="1"/>
  <c r="G156" i="2" s="1"/>
  <c r="F158" i="2"/>
  <c r="E158" i="2"/>
  <c r="D158" i="2"/>
  <c r="C158" i="2"/>
  <c r="B158" i="2"/>
  <c r="A158" i="2"/>
  <c r="C157" i="2"/>
  <c r="B157" i="2"/>
  <c r="E156" i="2"/>
  <c r="C156" i="2"/>
  <c r="B156" i="2"/>
  <c r="A156" i="2"/>
  <c r="C155" i="2"/>
  <c r="B155" i="2"/>
  <c r="A155" i="2"/>
  <c r="H154" i="2"/>
  <c r="H153" i="2" s="1"/>
  <c r="G154" i="2"/>
  <c r="G153" i="2" s="1"/>
  <c r="F154" i="2"/>
  <c r="E154" i="2"/>
  <c r="D154" i="2"/>
  <c r="C154" i="2"/>
  <c r="B154" i="2"/>
  <c r="A154" i="2"/>
  <c r="I153" i="2"/>
  <c r="F153" i="2"/>
  <c r="F152" i="2" s="1"/>
  <c r="E153" i="2"/>
  <c r="E152" i="2" s="1"/>
  <c r="D153" i="2"/>
  <c r="D152" i="2" s="1"/>
  <c r="C153" i="2"/>
  <c r="B153" i="2"/>
  <c r="A153" i="2"/>
  <c r="I152" i="2"/>
  <c r="H152" i="2"/>
  <c r="G152" i="2"/>
  <c r="C152" i="2"/>
  <c r="B152" i="2"/>
  <c r="A152" i="2"/>
  <c r="G151" i="2"/>
  <c r="F151" i="2"/>
  <c r="E151" i="2"/>
  <c r="D151" i="2"/>
  <c r="C151" i="2"/>
  <c r="B151" i="2"/>
  <c r="A151" i="2"/>
  <c r="G150" i="2"/>
  <c r="G149" i="2" s="1"/>
  <c r="G140" i="2" s="1"/>
  <c r="G139" i="2" s="1"/>
  <c r="F150" i="2"/>
  <c r="F149" i="2" s="1"/>
  <c r="E150" i="2"/>
  <c r="D150" i="2"/>
  <c r="C150" i="2"/>
  <c r="B150" i="2"/>
  <c r="A150" i="2"/>
  <c r="C149" i="2"/>
  <c r="B149" i="2"/>
  <c r="A149" i="2"/>
  <c r="C148" i="2"/>
  <c r="B148" i="2"/>
  <c r="A148" i="2"/>
  <c r="C147" i="2"/>
  <c r="B147" i="2"/>
  <c r="A147" i="2"/>
  <c r="C146" i="2"/>
  <c r="B146" i="2"/>
  <c r="A146" i="2"/>
  <c r="G145" i="2"/>
  <c r="F145" i="2"/>
  <c r="H145" i="2" s="1"/>
  <c r="E145" i="2"/>
  <c r="D145" i="2"/>
  <c r="C145" i="2"/>
  <c r="B145" i="2"/>
  <c r="A145" i="2"/>
  <c r="C144" i="2"/>
  <c r="B144" i="2"/>
  <c r="A144" i="2"/>
  <c r="C143" i="2"/>
  <c r="B143" i="2"/>
  <c r="A143" i="2"/>
  <c r="C142" i="2"/>
  <c r="B142" i="2"/>
  <c r="A142" i="2"/>
  <c r="G141" i="2"/>
  <c r="F141" i="2"/>
  <c r="E141" i="2"/>
  <c r="D141" i="2"/>
  <c r="H141" i="2" s="1"/>
  <c r="C141" i="2"/>
  <c r="B141" i="2"/>
  <c r="A141" i="2"/>
  <c r="I140" i="2"/>
  <c r="I139" i="2" s="1"/>
  <c r="C140" i="2"/>
  <c r="B140" i="2"/>
  <c r="A140" i="2"/>
  <c r="C139" i="2"/>
  <c r="B139" i="2"/>
  <c r="A139" i="2"/>
  <c r="C138" i="2"/>
  <c r="B138" i="2"/>
  <c r="A138" i="2"/>
  <c r="C137" i="2"/>
  <c r="B137" i="2"/>
  <c r="A137" i="2"/>
  <c r="G136" i="2"/>
  <c r="H136" i="2" s="1"/>
  <c r="F136" i="2"/>
  <c r="E136" i="2"/>
  <c r="D136" i="2"/>
  <c r="C136" i="2"/>
  <c r="B136" i="2"/>
  <c r="A136" i="2"/>
  <c r="G135" i="2"/>
  <c r="F135" i="2"/>
  <c r="E135" i="2"/>
  <c r="D135" i="2"/>
  <c r="C135" i="2"/>
  <c r="B135" i="2"/>
  <c r="A135" i="2"/>
  <c r="C134" i="2"/>
  <c r="B134" i="2"/>
  <c r="A134" i="2"/>
  <c r="C133" i="2"/>
  <c r="B133" i="2"/>
  <c r="A133" i="2"/>
  <c r="G132" i="2"/>
  <c r="F132" i="2"/>
  <c r="E132" i="2"/>
  <c r="D132" i="2"/>
  <c r="C132" i="2"/>
  <c r="B132" i="2"/>
  <c r="A132" i="2"/>
  <c r="H131" i="2"/>
  <c r="G131" i="2"/>
  <c r="F131" i="2"/>
  <c r="E131" i="2"/>
  <c r="D131" i="2"/>
  <c r="C131" i="2"/>
  <c r="B131" i="2"/>
  <c r="A131" i="2"/>
  <c r="C130" i="2"/>
  <c r="B130" i="2"/>
  <c r="A130" i="2"/>
  <c r="C129" i="2"/>
  <c r="B129" i="2"/>
  <c r="A129" i="2"/>
  <c r="G128" i="2"/>
  <c r="F128" i="2"/>
  <c r="E128" i="2"/>
  <c r="D128" i="2"/>
  <c r="H128" i="2" s="1"/>
  <c r="C128" i="2"/>
  <c r="B128" i="2"/>
  <c r="A128" i="2"/>
  <c r="G127" i="2"/>
  <c r="F127" i="2"/>
  <c r="E127" i="2"/>
  <c r="D127" i="2"/>
  <c r="C127" i="2"/>
  <c r="B127" i="2"/>
  <c r="A127" i="2"/>
  <c r="G126" i="2"/>
  <c r="F126" i="2"/>
  <c r="E126" i="2"/>
  <c r="D126" i="2"/>
  <c r="C126" i="2"/>
  <c r="B126" i="2"/>
  <c r="A126" i="2"/>
  <c r="C125" i="2"/>
  <c r="B125" i="2"/>
  <c r="A125" i="2"/>
  <c r="C124" i="2"/>
  <c r="B124" i="2"/>
  <c r="A124" i="2"/>
  <c r="G123" i="2"/>
  <c r="F123" i="2"/>
  <c r="E123" i="2"/>
  <c r="D123" i="2"/>
  <c r="C123" i="2"/>
  <c r="B123" i="2"/>
  <c r="A123" i="2"/>
  <c r="I122" i="2"/>
  <c r="F122" i="2"/>
  <c r="F121" i="2" s="1"/>
  <c r="C122" i="2"/>
  <c r="B122" i="2"/>
  <c r="A122" i="2"/>
  <c r="I121" i="2"/>
  <c r="C121" i="2"/>
  <c r="B121" i="2"/>
  <c r="A121" i="2"/>
  <c r="B120" i="2"/>
  <c r="A120" i="2"/>
  <c r="B119" i="2"/>
  <c r="A119" i="2"/>
  <c r="G118" i="2"/>
  <c r="F118" i="2"/>
  <c r="E118" i="2"/>
  <c r="D118" i="2"/>
  <c r="H118" i="2" s="1"/>
  <c r="C118" i="2"/>
  <c r="B118" i="2"/>
  <c r="A118" i="2"/>
  <c r="B117" i="2"/>
  <c r="A117" i="2"/>
  <c r="G116" i="2"/>
  <c r="G115" i="2" s="1"/>
  <c r="G114" i="2" s="1"/>
  <c r="F116" i="2"/>
  <c r="E116" i="2"/>
  <c r="D116" i="2"/>
  <c r="C116" i="2"/>
  <c r="B116" i="2"/>
  <c r="A116" i="2"/>
  <c r="I115" i="2"/>
  <c r="F115" i="2"/>
  <c r="F114" i="2" s="1"/>
  <c r="E115" i="2"/>
  <c r="E114" i="2" s="1"/>
  <c r="C115" i="2"/>
  <c r="B115" i="2"/>
  <c r="A115" i="2"/>
  <c r="I114" i="2"/>
  <c r="C114" i="2"/>
  <c r="B114" i="2"/>
  <c r="A114" i="2"/>
  <c r="C113" i="2"/>
  <c r="B113" i="2"/>
  <c r="A113" i="2"/>
  <c r="C112" i="2"/>
  <c r="B112" i="2"/>
  <c r="A112" i="2"/>
  <c r="C111" i="2"/>
  <c r="B111" i="2"/>
  <c r="A111" i="2"/>
  <c r="G110" i="2"/>
  <c r="G109" i="2" s="1"/>
  <c r="G108" i="2" s="1"/>
  <c r="F110" i="2"/>
  <c r="E110" i="2"/>
  <c r="D110" i="2"/>
  <c r="C110" i="2"/>
  <c r="B110" i="2"/>
  <c r="A110" i="2"/>
  <c r="I109" i="2"/>
  <c r="I108" i="2" s="1"/>
  <c r="E109" i="2"/>
  <c r="E108" i="2" s="1"/>
  <c r="D109" i="2"/>
  <c r="D108" i="2" s="1"/>
  <c r="C109" i="2"/>
  <c r="B109" i="2"/>
  <c r="A109" i="2"/>
  <c r="C108" i="2"/>
  <c r="B108" i="2"/>
  <c r="A108" i="2"/>
  <c r="H107" i="2"/>
  <c r="H106" i="2" s="1"/>
  <c r="H105" i="2" s="1"/>
  <c r="G107" i="2"/>
  <c r="F107" i="2"/>
  <c r="E107" i="2"/>
  <c r="D107" i="2"/>
  <c r="D106" i="2" s="1"/>
  <c r="C107" i="2"/>
  <c r="B107" i="2"/>
  <c r="A107" i="2"/>
  <c r="I106" i="2"/>
  <c r="G106" i="2"/>
  <c r="G105" i="2" s="1"/>
  <c r="F106" i="2"/>
  <c r="F105" i="2" s="1"/>
  <c r="E106" i="2"/>
  <c r="E105" i="2" s="1"/>
  <c r="C106" i="2"/>
  <c r="B106" i="2"/>
  <c r="A106" i="2"/>
  <c r="I105" i="2"/>
  <c r="D105" i="2"/>
  <c r="C105" i="2"/>
  <c r="B105" i="2"/>
  <c r="A105" i="2"/>
  <c r="G103" i="2"/>
  <c r="F103" i="2"/>
  <c r="E103" i="2"/>
  <c r="E102" i="2" s="1"/>
  <c r="D103" i="2"/>
  <c r="D102" i="2" s="1"/>
  <c r="D101" i="2" s="1"/>
  <c r="C103" i="2"/>
  <c r="B103" i="2"/>
  <c r="A103" i="2"/>
  <c r="I102" i="2"/>
  <c r="H102" i="2"/>
  <c r="H101" i="2" s="1"/>
  <c r="G102" i="2"/>
  <c r="G101" i="2" s="1"/>
  <c r="F102" i="2"/>
  <c r="F101" i="2" s="1"/>
  <c r="C102" i="2"/>
  <c r="B102" i="2"/>
  <c r="A102" i="2"/>
  <c r="I101" i="2"/>
  <c r="E101" i="2"/>
  <c r="C101" i="2"/>
  <c r="B101" i="2"/>
  <c r="A101" i="2"/>
  <c r="G100" i="2"/>
  <c r="G99" i="2" s="1"/>
  <c r="F100" i="2"/>
  <c r="F99" i="2" s="1"/>
  <c r="F98" i="2" s="1"/>
  <c r="E100" i="2"/>
  <c r="E99" i="2" s="1"/>
  <c r="E98" i="2" s="1"/>
  <c r="D100" i="2"/>
  <c r="C100" i="2"/>
  <c r="B100" i="2"/>
  <c r="A100" i="2"/>
  <c r="I99" i="2"/>
  <c r="I98" i="2" s="1"/>
  <c r="I68" i="2" s="1"/>
  <c r="D99" i="2"/>
  <c r="D98" i="2" s="1"/>
  <c r="C99" i="2"/>
  <c r="B99" i="2"/>
  <c r="A99" i="2"/>
  <c r="G98" i="2"/>
  <c r="C98" i="2"/>
  <c r="B98" i="2"/>
  <c r="A98" i="2"/>
  <c r="H97" i="2"/>
  <c r="G97" i="2"/>
  <c r="F97" i="2"/>
  <c r="E97" i="2"/>
  <c r="D97" i="2"/>
  <c r="C97" i="2"/>
  <c r="B97" i="2"/>
  <c r="A97" i="2"/>
  <c r="G96" i="2"/>
  <c r="F96" i="2"/>
  <c r="E96" i="2"/>
  <c r="D96" i="2"/>
  <c r="H96" i="2" s="1"/>
  <c r="C96" i="2"/>
  <c r="B96" i="2"/>
  <c r="A96" i="2"/>
  <c r="G95" i="2"/>
  <c r="F95" i="2"/>
  <c r="E95" i="2"/>
  <c r="D95" i="2"/>
  <c r="H95" i="2" s="1"/>
  <c r="C95" i="2"/>
  <c r="B95" i="2"/>
  <c r="A95" i="2"/>
  <c r="G94" i="2"/>
  <c r="H94" i="2" s="1"/>
  <c r="F94" i="2"/>
  <c r="E94" i="2"/>
  <c r="D94" i="2"/>
  <c r="C94" i="2"/>
  <c r="B94" i="2"/>
  <c r="A94" i="2"/>
  <c r="G93" i="2"/>
  <c r="F93" i="2"/>
  <c r="E93" i="2"/>
  <c r="D93" i="2"/>
  <c r="C93" i="2"/>
  <c r="B93" i="2"/>
  <c r="A93" i="2"/>
  <c r="G92" i="2"/>
  <c r="F92" i="2"/>
  <c r="E92" i="2"/>
  <c r="D92" i="2"/>
  <c r="H92" i="2" s="1"/>
  <c r="C92" i="2"/>
  <c r="B92" i="2"/>
  <c r="A92" i="2"/>
  <c r="H91" i="2"/>
  <c r="G91" i="2"/>
  <c r="F91" i="2"/>
  <c r="E91" i="2"/>
  <c r="D91" i="2"/>
  <c r="C91" i="2"/>
  <c r="B91" i="2"/>
  <c r="A91" i="2"/>
  <c r="G90" i="2"/>
  <c r="F90" i="2"/>
  <c r="E90" i="2"/>
  <c r="D90" i="2"/>
  <c r="D88" i="2" s="1"/>
  <c r="D87" i="2" s="1"/>
  <c r="C90" i="2"/>
  <c r="B90" i="2"/>
  <c r="A90" i="2"/>
  <c r="G89" i="2"/>
  <c r="G88" i="2" s="1"/>
  <c r="F89" i="2"/>
  <c r="F88" i="2" s="1"/>
  <c r="F87" i="2" s="1"/>
  <c r="E89" i="2"/>
  <c r="D89" i="2"/>
  <c r="C89" i="2"/>
  <c r="B89" i="2"/>
  <c r="A89" i="2"/>
  <c r="I88" i="2"/>
  <c r="I87" i="2" s="1"/>
  <c r="C88" i="2"/>
  <c r="B88" i="2"/>
  <c r="A88" i="2"/>
  <c r="G87" i="2"/>
  <c r="C87" i="2"/>
  <c r="B87" i="2"/>
  <c r="A87" i="2"/>
  <c r="H86" i="2"/>
  <c r="H85" i="2" s="1"/>
  <c r="H84" i="2" s="1"/>
  <c r="G86" i="2"/>
  <c r="G85" i="2" s="1"/>
  <c r="G84" i="2" s="1"/>
  <c r="F86" i="2"/>
  <c r="F85" i="2" s="1"/>
  <c r="F84" i="2" s="1"/>
  <c r="E86" i="2"/>
  <c r="C86" i="2"/>
  <c r="B86" i="2"/>
  <c r="A86" i="2"/>
  <c r="I85" i="2"/>
  <c r="I84" i="2" s="1"/>
  <c r="E85" i="2"/>
  <c r="E84" i="2" s="1"/>
  <c r="D85" i="2"/>
  <c r="D84" i="2" s="1"/>
  <c r="C85" i="2"/>
  <c r="B85" i="2"/>
  <c r="A85" i="2"/>
  <c r="C84" i="2"/>
  <c r="B84" i="2"/>
  <c r="A84" i="2"/>
  <c r="G83" i="2"/>
  <c r="F83" i="2"/>
  <c r="E83" i="2"/>
  <c r="D83" i="2"/>
  <c r="H83" i="2" s="1"/>
  <c r="C83" i="2"/>
  <c r="B83" i="2"/>
  <c r="A83" i="2"/>
  <c r="G82" i="2"/>
  <c r="F82" i="2"/>
  <c r="E82" i="2"/>
  <c r="D82" i="2"/>
  <c r="H82" i="2" s="1"/>
  <c r="C82" i="2"/>
  <c r="B82" i="2"/>
  <c r="A82" i="2"/>
  <c r="G81" i="2"/>
  <c r="F81" i="2"/>
  <c r="H81" i="2" s="1"/>
  <c r="E81" i="2"/>
  <c r="D81" i="2"/>
  <c r="C81" i="2"/>
  <c r="B81" i="2"/>
  <c r="A81" i="2"/>
  <c r="H80" i="2"/>
  <c r="G80" i="2"/>
  <c r="F80" i="2"/>
  <c r="E80" i="2"/>
  <c r="D80" i="2"/>
  <c r="C80" i="2"/>
  <c r="B80" i="2"/>
  <c r="A80" i="2"/>
  <c r="G79" i="2"/>
  <c r="F79" i="2"/>
  <c r="E79" i="2"/>
  <c r="D79" i="2"/>
  <c r="H79" i="2" s="1"/>
  <c r="C79" i="2"/>
  <c r="B79" i="2"/>
  <c r="A79" i="2"/>
  <c r="G78" i="2"/>
  <c r="F78" i="2"/>
  <c r="E78" i="2"/>
  <c r="D78" i="2"/>
  <c r="C78" i="2"/>
  <c r="B78" i="2"/>
  <c r="A78" i="2"/>
  <c r="I77" i="2"/>
  <c r="I76" i="2" s="1"/>
  <c r="E77" i="2"/>
  <c r="C77" i="2"/>
  <c r="B77" i="2"/>
  <c r="E76" i="2"/>
  <c r="C76" i="2"/>
  <c r="B76" i="2"/>
  <c r="A76" i="2"/>
  <c r="G75" i="2"/>
  <c r="G74" i="2" s="1"/>
  <c r="G73" i="2" s="1"/>
  <c r="F75" i="2"/>
  <c r="E75" i="2"/>
  <c r="D75" i="2"/>
  <c r="C75" i="2"/>
  <c r="B75" i="2"/>
  <c r="A75" i="2"/>
  <c r="I74" i="2"/>
  <c r="F74" i="2"/>
  <c r="F73" i="2" s="1"/>
  <c r="E74" i="2"/>
  <c r="E73" i="2" s="1"/>
  <c r="D74" i="2"/>
  <c r="D73" i="2" s="1"/>
  <c r="C74" i="2"/>
  <c r="B74" i="2"/>
  <c r="A74" i="2"/>
  <c r="I73" i="2"/>
  <c r="C73" i="2"/>
  <c r="B73" i="2"/>
  <c r="A73" i="2"/>
  <c r="G72" i="2"/>
  <c r="F72" i="2"/>
  <c r="E72" i="2"/>
  <c r="D72" i="2"/>
  <c r="H72" i="2" s="1"/>
  <c r="C72" i="2"/>
  <c r="B72" i="2"/>
  <c r="A72" i="2"/>
  <c r="G71" i="2"/>
  <c r="G70" i="2" s="1"/>
  <c r="G69" i="2" s="1"/>
  <c r="F71" i="2"/>
  <c r="F70" i="2" s="1"/>
  <c r="E71" i="2"/>
  <c r="E70" i="2" s="1"/>
  <c r="D71" i="2"/>
  <c r="H71" i="2" s="1"/>
  <c r="H70" i="2" s="1"/>
  <c r="H69" i="2" s="1"/>
  <c r="C71" i="2"/>
  <c r="B71" i="2"/>
  <c r="A71" i="2"/>
  <c r="I70" i="2"/>
  <c r="I69" i="2" s="1"/>
  <c r="D70" i="2"/>
  <c r="D69" i="2" s="1"/>
  <c r="C70" i="2"/>
  <c r="B70" i="2"/>
  <c r="A70" i="2"/>
  <c r="F69" i="2"/>
  <c r="E69" i="2"/>
  <c r="C69" i="2"/>
  <c r="B69" i="2"/>
  <c r="A69" i="2"/>
  <c r="C68" i="2"/>
  <c r="B68" i="2"/>
  <c r="A68" i="2"/>
  <c r="G66" i="2"/>
  <c r="F66" i="2"/>
  <c r="E66" i="2"/>
  <c r="E65" i="2" s="1"/>
  <c r="E64" i="2" s="1"/>
  <c r="D66" i="2"/>
  <c r="D65" i="2" s="1"/>
  <c r="D64" i="2" s="1"/>
  <c r="C66" i="2"/>
  <c r="B66" i="2"/>
  <c r="A66" i="2"/>
  <c r="G65" i="2"/>
  <c r="G64" i="2" s="1"/>
  <c r="C65" i="2"/>
  <c r="B65" i="2"/>
  <c r="A65" i="2"/>
  <c r="C64" i="2"/>
  <c r="B64" i="2"/>
  <c r="A64" i="2"/>
  <c r="G63" i="2"/>
  <c r="F63" i="2"/>
  <c r="E63" i="2"/>
  <c r="E62" i="2" s="1"/>
  <c r="D63" i="2"/>
  <c r="H63" i="2" s="1"/>
  <c r="C63" i="2"/>
  <c r="B63" i="2"/>
  <c r="A63" i="2"/>
  <c r="G62" i="2"/>
  <c r="G61" i="2" s="1"/>
  <c r="F62" i="2"/>
  <c r="F61" i="2" s="1"/>
  <c r="D62" i="2"/>
  <c r="C62" i="2"/>
  <c r="B62" i="2"/>
  <c r="E61" i="2"/>
  <c r="C61" i="2"/>
  <c r="B61" i="2"/>
  <c r="A61" i="2"/>
  <c r="G60" i="2"/>
  <c r="G59" i="2" s="1"/>
  <c r="F60" i="2"/>
  <c r="E60" i="2"/>
  <c r="D60" i="2"/>
  <c r="H60" i="2" s="1"/>
  <c r="C60" i="2"/>
  <c r="B60" i="2"/>
  <c r="F59" i="2"/>
  <c r="F58" i="2" s="1"/>
  <c r="E59" i="2"/>
  <c r="E58" i="2" s="1"/>
  <c r="C59" i="2"/>
  <c r="B59" i="2"/>
  <c r="G58" i="2"/>
  <c r="C58" i="2"/>
  <c r="B58" i="2"/>
  <c r="A58" i="2"/>
  <c r="G57" i="2"/>
  <c r="F57" i="2"/>
  <c r="D57" i="2"/>
  <c r="C57" i="2"/>
  <c r="B57" i="2"/>
  <c r="I56" i="2"/>
  <c r="G56" i="2"/>
  <c r="F56" i="2"/>
  <c r="F55" i="2" s="1"/>
  <c r="E56" i="2"/>
  <c r="B56" i="2"/>
  <c r="I55" i="2"/>
  <c r="I54" i="2" s="1"/>
  <c r="G55" i="2"/>
  <c r="E55" i="2"/>
  <c r="E54" i="2" s="1"/>
  <c r="C55" i="2"/>
  <c r="B55" i="2"/>
  <c r="A55" i="2"/>
  <c r="C54" i="2"/>
  <c r="A54" i="2"/>
  <c r="G53" i="2"/>
  <c r="F53" i="2"/>
  <c r="F52" i="2" s="1"/>
  <c r="E53" i="2"/>
  <c r="H53" i="2" s="1"/>
  <c r="H52" i="2" s="1"/>
  <c r="H51" i="2" s="1"/>
  <c r="D53" i="2"/>
  <c r="C53" i="2"/>
  <c r="B53" i="2"/>
  <c r="A53" i="2"/>
  <c r="G52" i="2"/>
  <c r="G51" i="2" s="1"/>
  <c r="E52" i="2"/>
  <c r="D52" i="2"/>
  <c r="C52" i="2"/>
  <c r="B52" i="2"/>
  <c r="F51" i="2"/>
  <c r="E51" i="2"/>
  <c r="D51" i="2"/>
  <c r="C51" i="2"/>
  <c r="B51" i="2"/>
  <c r="A51" i="2"/>
  <c r="H49" i="2"/>
  <c r="G49" i="2"/>
  <c r="G48" i="2" s="1"/>
  <c r="F49" i="2"/>
  <c r="F48" i="2" s="1"/>
  <c r="E49" i="2"/>
  <c r="E48" i="2" s="1"/>
  <c r="D49" i="2"/>
  <c r="C49" i="2"/>
  <c r="B49" i="2"/>
  <c r="A49" i="2"/>
  <c r="H48" i="2"/>
  <c r="D48" i="2"/>
  <c r="C48" i="2"/>
  <c r="B48" i="2"/>
  <c r="A48" i="2"/>
  <c r="G47" i="2"/>
  <c r="F47" i="2"/>
  <c r="E47" i="2"/>
  <c r="D47" i="2"/>
  <c r="H47" i="2" s="1"/>
  <c r="G46" i="2"/>
  <c r="F46" i="2"/>
  <c r="E46" i="2"/>
  <c r="D46" i="2"/>
  <c r="H46" i="2" s="1"/>
  <c r="C46" i="2"/>
  <c r="B46" i="2"/>
  <c r="A46" i="2"/>
  <c r="G45" i="2"/>
  <c r="F45" i="2"/>
  <c r="E45" i="2"/>
  <c r="E42" i="2" s="1"/>
  <c r="E41" i="2" s="1"/>
  <c r="D45" i="2"/>
  <c r="C45" i="2"/>
  <c r="B45" i="2"/>
  <c r="A45" i="2"/>
  <c r="G44" i="2"/>
  <c r="F44" i="2"/>
  <c r="E44" i="2"/>
  <c r="D44" i="2"/>
  <c r="C44" i="2"/>
  <c r="B44" i="2"/>
  <c r="A44" i="2"/>
  <c r="G43" i="2"/>
  <c r="F43" i="2"/>
  <c r="E43" i="2"/>
  <c r="D43" i="2"/>
  <c r="H43" i="2" s="1"/>
  <c r="C43" i="2"/>
  <c r="B43" i="2"/>
  <c r="A43" i="2"/>
  <c r="F42" i="2"/>
  <c r="C42" i="2"/>
  <c r="B42" i="2"/>
  <c r="F41" i="2"/>
  <c r="C41" i="2"/>
  <c r="B41" i="2"/>
  <c r="A41" i="2"/>
  <c r="H40" i="2"/>
  <c r="G40" i="2"/>
  <c r="F40" i="2"/>
  <c r="E40" i="2"/>
  <c r="D40" i="2"/>
  <c r="C40" i="2"/>
  <c r="B40" i="2"/>
  <c r="A40" i="2"/>
  <c r="G39" i="2"/>
  <c r="F39" i="2"/>
  <c r="E39" i="2"/>
  <c r="E38" i="2" s="1"/>
  <c r="D39" i="2"/>
  <c r="C39" i="2"/>
  <c r="B39" i="2"/>
  <c r="A39" i="2"/>
  <c r="G38" i="2"/>
  <c r="F38" i="2"/>
  <c r="C38" i="2"/>
  <c r="B38" i="2"/>
  <c r="G37" i="2"/>
  <c r="C37" i="2"/>
  <c r="B37" i="2"/>
  <c r="A37" i="2"/>
  <c r="G36" i="2"/>
  <c r="F36" i="2"/>
  <c r="E36" i="2"/>
  <c r="D36" i="2"/>
  <c r="C36" i="2"/>
  <c r="B36" i="2"/>
  <c r="A36" i="2"/>
  <c r="G35" i="2"/>
  <c r="F35" i="2"/>
  <c r="E35" i="2"/>
  <c r="D35" i="2"/>
  <c r="H35" i="2" s="1"/>
  <c r="C35" i="2"/>
  <c r="B35" i="2"/>
  <c r="A35" i="2"/>
  <c r="F34" i="2"/>
  <c r="E34" i="2"/>
  <c r="E33" i="2" s="1"/>
  <c r="C34" i="2"/>
  <c r="B34" i="2"/>
  <c r="F33" i="2"/>
  <c r="C33" i="2"/>
  <c r="B33" i="2"/>
  <c r="A33" i="2"/>
  <c r="H32" i="2"/>
  <c r="G32" i="2"/>
  <c r="D32" i="2"/>
  <c r="C32" i="2"/>
  <c r="B32" i="2"/>
  <c r="A32" i="2"/>
  <c r="H31" i="2"/>
  <c r="G31" i="2"/>
  <c r="D31" i="2"/>
  <c r="C31" i="2"/>
  <c r="B31" i="2"/>
  <c r="A31" i="2"/>
  <c r="H30" i="2"/>
  <c r="G30" i="2"/>
  <c r="F30" i="2"/>
  <c r="E30" i="2"/>
  <c r="D30" i="2"/>
  <c r="C30" i="2"/>
  <c r="B30" i="2"/>
  <c r="A30" i="2"/>
  <c r="G29" i="2"/>
  <c r="F29" i="2"/>
  <c r="E29" i="2"/>
  <c r="D29" i="2"/>
  <c r="H29" i="2" s="1"/>
  <c r="C29" i="2"/>
  <c r="B29" i="2"/>
  <c r="A29" i="2"/>
  <c r="G28" i="2"/>
  <c r="F28" i="2"/>
  <c r="E28" i="2"/>
  <c r="D28" i="2"/>
  <c r="C28" i="2"/>
  <c r="B28" i="2"/>
  <c r="A28" i="2"/>
  <c r="H27" i="2"/>
  <c r="G27" i="2"/>
  <c r="G26" i="2" s="1"/>
  <c r="G25" i="2" s="1"/>
  <c r="F27" i="2"/>
  <c r="E27" i="2"/>
  <c r="D27" i="2"/>
  <c r="C27" i="2"/>
  <c r="B27" i="2"/>
  <c r="A27" i="2"/>
  <c r="E26" i="2"/>
  <c r="C26" i="2"/>
  <c r="B26" i="2"/>
  <c r="E25" i="2"/>
  <c r="C25" i="2"/>
  <c r="B25" i="2"/>
  <c r="A25" i="2"/>
  <c r="G24" i="2"/>
  <c r="H24" i="2" s="1"/>
  <c r="F24" i="2"/>
  <c r="E24" i="2"/>
  <c r="D24" i="2"/>
  <c r="C24" i="2"/>
  <c r="B24" i="2"/>
  <c r="H23" i="2"/>
  <c r="H22" i="2" s="1"/>
  <c r="H21" i="2" s="1"/>
  <c r="G23" i="2"/>
  <c r="G22" i="2" s="1"/>
  <c r="G21" i="2" s="1"/>
  <c r="F23" i="2"/>
  <c r="E23" i="2"/>
  <c r="D23" i="2"/>
  <c r="C23" i="2"/>
  <c r="B23" i="2"/>
  <c r="A23" i="2"/>
  <c r="F22" i="2"/>
  <c r="E22" i="2"/>
  <c r="D22" i="2"/>
  <c r="D21" i="2" s="1"/>
  <c r="C22" i="2"/>
  <c r="B22" i="2"/>
  <c r="F21" i="2"/>
  <c r="E21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G16" i="2"/>
  <c r="F16" i="2"/>
  <c r="E16" i="2"/>
  <c r="E12" i="2" s="1"/>
  <c r="D16" i="2"/>
  <c r="H16" i="2" s="1"/>
  <c r="C16" i="2"/>
  <c r="B16" i="2"/>
  <c r="A16" i="2"/>
  <c r="C15" i="2"/>
  <c r="B15" i="2"/>
  <c r="A15" i="2"/>
  <c r="C14" i="2"/>
  <c r="B14" i="2"/>
  <c r="A14" i="2"/>
  <c r="G13" i="2"/>
  <c r="F13" i="2"/>
  <c r="F12" i="2" s="1"/>
  <c r="E13" i="2"/>
  <c r="D13" i="2"/>
  <c r="C13" i="2"/>
  <c r="B13" i="2"/>
  <c r="A13" i="2"/>
  <c r="D12" i="2"/>
  <c r="C12" i="2"/>
  <c r="B12" i="2"/>
  <c r="A12" i="2"/>
  <c r="C11" i="2"/>
  <c r="B11" i="2"/>
  <c r="A11" i="2"/>
  <c r="C10" i="2"/>
  <c r="B10" i="2"/>
  <c r="A10" i="2"/>
  <c r="G9" i="2"/>
  <c r="F9" i="2"/>
  <c r="F8" i="2" s="1"/>
  <c r="F7" i="2" s="1"/>
  <c r="F6" i="2" s="1"/>
  <c r="E9" i="2"/>
  <c r="E8" i="2" s="1"/>
  <c r="E7" i="2" s="1"/>
  <c r="E6" i="2" s="1"/>
  <c r="E5" i="2" s="1"/>
  <c r="D9" i="2"/>
  <c r="H9" i="2" s="1"/>
  <c r="H8" i="2" s="1"/>
  <c r="C9" i="2"/>
  <c r="B9" i="2"/>
  <c r="A9" i="2"/>
  <c r="G8" i="2"/>
  <c r="C8" i="2"/>
  <c r="B8" i="2"/>
  <c r="C7" i="2"/>
  <c r="B7" i="2"/>
  <c r="A7" i="2"/>
  <c r="C6" i="2"/>
  <c r="B6" i="2"/>
  <c r="A6" i="2"/>
  <c r="F5" i="2"/>
  <c r="C5" i="2"/>
  <c r="B5" i="2"/>
  <c r="A5" i="2"/>
  <c r="B3" i="2"/>
  <c r="I120" i="1"/>
  <c r="H120" i="1"/>
  <c r="G120" i="1"/>
  <c r="F120" i="1"/>
  <c r="J120" i="1" s="1"/>
  <c r="E120" i="1"/>
  <c r="C120" i="1"/>
  <c r="B120" i="1"/>
  <c r="A120" i="1"/>
  <c r="I119" i="1"/>
  <c r="H119" i="1"/>
  <c r="G119" i="1"/>
  <c r="E119" i="1"/>
  <c r="F119" i="1" s="1"/>
  <c r="J119" i="1" s="1"/>
  <c r="C119" i="1"/>
  <c r="B119" i="1"/>
  <c r="A119" i="1"/>
  <c r="I118" i="1"/>
  <c r="H118" i="1"/>
  <c r="G118" i="1"/>
  <c r="F118" i="1"/>
  <c r="J118" i="1" s="1"/>
  <c r="E118" i="1"/>
  <c r="B118" i="1"/>
  <c r="A118" i="1"/>
  <c r="I117" i="1"/>
  <c r="I115" i="1" s="1"/>
  <c r="H117" i="1"/>
  <c r="J117" i="1" s="1"/>
  <c r="G117" i="1"/>
  <c r="F117" i="1"/>
  <c r="E117" i="1"/>
  <c r="C117" i="1"/>
  <c r="B117" i="1"/>
  <c r="A117" i="1"/>
  <c r="I116" i="1"/>
  <c r="H116" i="1"/>
  <c r="G116" i="1"/>
  <c r="E116" i="1"/>
  <c r="E115" i="1" s="1"/>
  <c r="E105" i="1" s="1"/>
  <c r="E95" i="1" s="1"/>
  <c r="E94" i="1" s="1"/>
  <c r="C116" i="1"/>
  <c r="B116" i="1"/>
  <c r="A116" i="1"/>
  <c r="D115" i="1"/>
  <c r="C115" i="1"/>
  <c r="B115" i="1"/>
  <c r="A115" i="1"/>
  <c r="I108" i="1"/>
  <c r="H108" i="1"/>
  <c r="G108" i="1"/>
  <c r="G106" i="1" s="1"/>
  <c r="F108" i="1"/>
  <c r="J108" i="1" s="1"/>
  <c r="E108" i="1"/>
  <c r="C108" i="1"/>
  <c r="B108" i="1"/>
  <c r="A108" i="1"/>
  <c r="I107" i="1"/>
  <c r="I106" i="1" s="1"/>
  <c r="H107" i="1"/>
  <c r="G107" i="1"/>
  <c r="E107" i="1"/>
  <c r="E106" i="1" s="1"/>
  <c r="C107" i="1"/>
  <c r="B107" i="1"/>
  <c r="A107" i="1"/>
  <c r="H106" i="1"/>
  <c r="D106" i="1"/>
  <c r="C106" i="1"/>
  <c r="B106" i="1"/>
  <c r="A106" i="1"/>
  <c r="D105" i="1"/>
  <c r="C105" i="1"/>
  <c r="B105" i="1"/>
  <c r="A105" i="1"/>
  <c r="I104" i="1"/>
  <c r="H104" i="1"/>
  <c r="J104" i="1" s="1"/>
  <c r="G104" i="1"/>
  <c r="F104" i="1"/>
  <c r="D104" i="1"/>
  <c r="C104" i="1"/>
  <c r="B104" i="1"/>
  <c r="A104" i="1"/>
  <c r="I103" i="1"/>
  <c r="H103" i="1"/>
  <c r="G103" i="1"/>
  <c r="F103" i="1"/>
  <c r="J103" i="1" s="1"/>
  <c r="D103" i="1"/>
  <c r="C103" i="1"/>
  <c r="B103" i="1"/>
  <c r="A103" i="1"/>
  <c r="I102" i="1"/>
  <c r="H102" i="1"/>
  <c r="J102" i="1" s="1"/>
  <c r="G102" i="1"/>
  <c r="F102" i="1"/>
  <c r="D102" i="1"/>
  <c r="C102" i="1"/>
  <c r="B102" i="1"/>
  <c r="A102" i="1"/>
  <c r="I101" i="1"/>
  <c r="H101" i="1"/>
  <c r="G101" i="1"/>
  <c r="D101" i="1"/>
  <c r="F101" i="1" s="1"/>
  <c r="J101" i="1" s="1"/>
  <c r="C101" i="1"/>
  <c r="B101" i="1"/>
  <c r="A101" i="1"/>
  <c r="I100" i="1"/>
  <c r="H100" i="1"/>
  <c r="J100" i="1" s="1"/>
  <c r="G100" i="1"/>
  <c r="F100" i="1"/>
  <c r="D100" i="1"/>
  <c r="C100" i="1"/>
  <c r="B100" i="1"/>
  <c r="A100" i="1"/>
  <c r="I99" i="1"/>
  <c r="H99" i="1"/>
  <c r="G99" i="1"/>
  <c r="F99" i="1"/>
  <c r="J99" i="1" s="1"/>
  <c r="D99" i="1"/>
  <c r="C99" i="1"/>
  <c r="B99" i="1"/>
  <c r="A99" i="1"/>
  <c r="I98" i="1"/>
  <c r="H98" i="1"/>
  <c r="J98" i="1" s="1"/>
  <c r="G98" i="1"/>
  <c r="F98" i="1"/>
  <c r="D98" i="1"/>
  <c r="C98" i="1"/>
  <c r="B98" i="1"/>
  <c r="A98" i="1"/>
  <c r="I97" i="1"/>
  <c r="H97" i="1"/>
  <c r="G97" i="1"/>
  <c r="G96" i="1" s="1"/>
  <c r="F97" i="1"/>
  <c r="D97" i="1"/>
  <c r="C97" i="1"/>
  <c r="B97" i="1"/>
  <c r="A97" i="1"/>
  <c r="I96" i="1"/>
  <c r="H96" i="1"/>
  <c r="E96" i="1"/>
  <c r="C96" i="1"/>
  <c r="B96" i="1"/>
  <c r="A96" i="1"/>
  <c r="C95" i="1"/>
  <c r="B95" i="1"/>
  <c r="C94" i="1"/>
  <c r="B94" i="1"/>
  <c r="A94" i="1"/>
  <c r="I93" i="1"/>
  <c r="H93" i="1"/>
  <c r="G93" i="1"/>
  <c r="E93" i="1"/>
  <c r="F93" i="1" s="1"/>
  <c r="J93" i="1" s="1"/>
  <c r="D93" i="1"/>
  <c r="C93" i="1"/>
  <c r="B93" i="1"/>
  <c r="A93" i="1"/>
  <c r="I92" i="1"/>
  <c r="H92" i="1"/>
  <c r="G92" i="1"/>
  <c r="F92" i="1"/>
  <c r="J92" i="1" s="1"/>
  <c r="E92" i="1"/>
  <c r="D92" i="1"/>
  <c r="C92" i="1"/>
  <c r="B92" i="1"/>
  <c r="A92" i="1"/>
  <c r="J91" i="1"/>
  <c r="I91" i="1"/>
  <c r="H91" i="1"/>
  <c r="G91" i="1"/>
  <c r="E91" i="1"/>
  <c r="D91" i="1"/>
  <c r="F91" i="1" s="1"/>
  <c r="C91" i="1"/>
  <c r="B91" i="1"/>
  <c r="A91" i="1"/>
  <c r="I90" i="1"/>
  <c r="H90" i="1"/>
  <c r="G90" i="1"/>
  <c r="E90" i="1"/>
  <c r="F90" i="1" s="1"/>
  <c r="D90" i="1"/>
  <c r="C90" i="1"/>
  <c r="B90" i="1"/>
  <c r="A90" i="1"/>
  <c r="I89" i="1"/>
  <c r="H89" i="1"/>
  <c r="G89" i="1"/>
  <c r="E89" i="1"/>
  <c r="F89" i="1" s="1"/>
  <c r="J89" i="1" s="1"/>
  <c r="D89" i="1"/>
  <c r="C89" i="1"/>
  <c r="B89" i="1"/>
  <c r="A89" i="1"/>
  <c r="I88" i="1"/>
  <c r="J88" i="1" s="1"/>
  <c r="H88" i="1"/>
  <c r="G88" i="1"/>
  <c r="E88" i="1"/>
  <c r="D88" i="1"/>
  <c r="F88" i="1" s="1"/>
  <c r="C88" i="1"/>
  <c r="B88" i="1"/>
  <c r="A88" i="1"/>
  <c r="I87" i="1"/>
  <c r="H87" i="1"/>
  <c r="G87" i="1"/>
  <c r="E87" i="1"/>
  <c r="F87" i="1" s="1"/>
  <c r="D87" i="1"/>
  <c r="C87" i="1"/>
  <c r="B87" i="1"/>
  <c r="A87" i="1"/>
  <c r="I86" i="1"/>
  <c r="H86" i="1"/>
  <c r="G86" i="1"/>
  <c r="F86" i="1"/>
  <c r="J86" i="1" s="1"/>
  <c r="E86" i="1"/>
  <c r="D86" i="1"/>
  <c r="C86" i="1"/>
  <c r="B86" i="1"/>
  <c r="A86" i="1"/>
  <c r="J85" i="1"/>
  <c r="I85" i="1"/>
  <c r="H85" i="1"/>
  <c r="G85" i="1"/>
  <c r="E85" i="1"/>
  <c r="D85" i="1"/>
  <c r="F85" i="1" s="1"/>
  <c r="C85" i="1"/>
  <c r="B85" i="1"/>
  <c r="A85" i="1"/>
  <c r="I84" i="1"/>
  <c r="H84" i="1"/>
  <c r="G84" i="1"/>
  <c r="E84" i="1"/>
  <c r="F84" i="1" s="1"/>
  <c r="J84" i="1" s="1"/>
  <c r="D84" i="1"/>
  <c r="C84" i="1"/>
  <c r="B84" i="1"/>
  <c r="A84" i="1"/>
  <c r="I83" i="1"/>
  <c r="H83" i="1"/>
  <c r="G83" i="1"/>
  <c r="F83" i="1"/>
  <c r="J83" i="1" s="1"/>
  <c r="E83" i="1"/>
  <c r="D83" i="1"/>
  <c r="C83" i="1"/>
  <c r="B83" i="1"/>
  <c r="A83" i="1"/>
  <c r="J82" i="1"/>
  <c r="I82" i="1"/>
  <c r="H82" i="1"/>
  <c r="G82" i="1"/>
  <c r="E82" i="1"/>
  <c r="D82" i="1"/>
  <c r="F82" i="1" s="1"/>
  <c r="C82" i="1"/>
  <c r="B82" i="1"/>
  <c r="A82" i="1"/>
  <c r="I81" i="1"/>
  <c r="H81" i="1"/>
  <c r="G81" i="1"/>
  <c r="E81" i="1"/>
  <c r="F81" i="1" s="1"/>
  <c r="D81" i="1"/>
  <c r="C81" i="1"/>
  <c r="B81" i="1"/>
  <c r="A81" i="1"/>
  <c r="I80" i="1"/>
  <c r="H80" i="1"/>
  <c r="G80" i="1"/>
  <c r="E80" i="1"/>
  <c r="F80" i="1" s="1"/>
  <c r="J80" i="1" s="1"/>
  <c r="D80" i="1"/>
  <c r="C80" i="1"/>
  <c r="B80" i="1"/>
  <c r="A80" i="1"/>
  <c r="I79" i="1"/>
  <c r="I76" i="1" s="1"/>
  <c r="H79" i="1"/>
  <c r="G79" i="1"/>
  <c r="E79" i="1"/>
  <c r="D79" i="1"/>
  <c r="F79" i="1" s="1"/>
  <c r="C79" i="1"/>
  <c r="B79" i="1"/>
  <c r="A79" i="1"/>
  <c r="I78" i="1"/>
  <c r="H78" i="1"/>
  <c r="G78" i="1"/>
  <c r="E78" i="1"/>
  <c r="F78" i="1" s="1"/>
  <c r="C78" i="1"/>
  <c r="B78" i="1"/>
  <c r="A78" i="1"/>
  <c r="I77" i="1"/>
  <c r="H77" i="1"/>
  <c r="G77" i="1"/>
  <c r="E77" i="1"/>
  <c r="E76" i="1" s="1"/>
  <c r="D77" i="1"/>
  <c r="C77" i="1"/>
  <c r="B77" i="1"/>
  <c r="A77" i="1"/>
  <c r="K76" i="1"/>
  <c r="C76" i="1"/>
  <c r="B76" i="1"/>
  <c r="A76" i="1"/>
  <c r="I74" i="1"/>
  <c r="H74" i="1"/>
  <c r="G74" i="1"/>
  <c r="F74" i="1"/>
  <c r="E74" i="1"/>
  <c r="D74" i="1"/>
  <c r="C74" i="1"/>
  <c r="B74" i="1"/>
  <c r="A74" i="1"/>
  <c r="I73" i="1"/>
  <c r="H73" i="1"/>
  <c r="G73" i="1"/>
  <c r="F73" i="1"/>
  <c r="J73" i="1" s="1"/>
  <c r="E73" i="1"/>
  <c r="D73" i="1"/>
  <c r="C73" i="1"/>
  <c r="B73" i="1"/>
  <c r="A73" i="1"/>
  <c r="J72" i="1"/>
  <c r="I72" i="1"/>
  <c r="H72" i="1"/>
  <c r="G72" i="1"/>
  <c r="F72" i="1"/>
  <c r="E72" i="1"/>
  <c r="D72" i="1"/>
  <c r="C72" i="1"/>
  <c r="B72" i="1"/>
  <c r="A72" i="1"/>
  <c r="I71" i="1"/>
  <c r="H71" i="1"/>
  <c r="G71" i="1"/>
  <c r="G66" i="1" s="1"/>
  <c r="F71" i="1"/>
  <c r="E71" i="1"/>
  <c r="D71" i="1"/>
  <c r="C71" i="1"/>
  <c r="B71" i="1"/>
  <c r="J70" i="1"/>
  <c r="I70" i="1"/>
  <c r="H70" i="1"/>
  <c r="G70" i="1"/>
  <c r="F70" i="1"/>
  <c r="E70" i="1"/>
  <c r="D70" i="1"/>
  <c r="C70" i="1"/>
  <c r="B70" i="1"/>
  <c r="A70" i="1"/>
  <c r="I69" i="1"/>
  <c r="H69" i="1"/>
  <c r="J69" i="1" s="1"/>
  <c r="G69" i="1"/>
  <c r="F69" i="1"/>
  <c r="E69" i="1"/>
  <c r="D69" i="1"/>
  <c r="C69" i="1"/>
  <c r="B69" i="1"/>
  <c r="I68" i="1"/>
  <c r="H68" i="1"/>
  <c r="G68" i="1"/>
  <c r="F68" i="1"/>
  <c r="J68" i="1" s="1"/>
  <c r="E68" i="1"/>
  <c r="D68" i="1"/>
  <c r="C68" i="1"/>
  <c r="B68" i="1"/>
  <c r="I67" i="1"/>
  <c r="I66" i="1" s="1"/>
  <c r="H67" i="1"/>
  <c r="G67" i="1"/>
  <c r="F67" i="1"/>
  <c r="E67" i="1"/>
  <c r="D67" i="1"/>
  <c r="C67" i="1"/>
  <c r="B67" i="1"/>
  <c r="A67" i="1"/>
  <c r="F66" i="1"/>
  <c r="C66" i="1"/>
  <c r="B66" i="1"/>
  <c r="A66" i="1"/>
  <c r="C65" i="1"/>
  <c r="B65" i="1"/>
  <c r="A65" i="1"/>
  <c r="I64" i="1"/>
  <c r="H64" i="1"/>
  <c r="J64" i="1" s="1"/>
  <c r="G64" i="1"/>
  <c r="F64" i="1"/>
  <c r="E64" i="1"/>
  <c r="D64" i="1"/>
  <c r="C64" i="1"/>
  <c r="B64" i="1"/>
  <c r="A64" i="1"/>
  <c r="I63" i="1"/>
  <c r="H63" i="1"/>
  <c r="G63" i="1"/>
  <c r="F63" i="1"/>
  <c r="J63" i="1" s="1"/>
  <c r="E63" i="1"/>
  <c r="D63" i="1"/>
  <c r="C63" i="1"/>
  <c r="B63" i="1"/>
  <c r="A63" i="1"/>
  <c r="I62" i="1"/>
  <c r="H62" i="1"/>
  <c r="G62" i="1"/>
  <c r="D62" i="1"/>
  <c r="F62" i="1" s="1"/>
  <c r="J62" i="1" s="1"/>
  <c r="C62" i="1"/>
  <c r="B62" i="1"/>
  <c r="A62" i="1"/>
  <c r="I61" i="1"/>
  <c r="H61" i="1"/>
  <c r="G61" i="1"/>
  <c r="D61" i="1"/>
  <c r="F61" i="1" s="1"/>
  <c r="C61" i="1"/>
  <c r="B61" i="1"/>
  <c r="A61" i="1"/>
  <c r="I60" i="1"/>
  <c r="H60" i="1"/>
  <c r="G60" i="1"/>
  <c r="D60" i="1"/>
  <c r="F60" i="1" s="1"/>
  <c r="J60" i="1" s="1"/>
  <c r="C60" i="1"/>
  <c r="B60" i="1"/>
  <c r="A60" i="1"/>
  <c r="I59" i="1"/>
  <c r="H59" i="1"/>
  <c r="G59" i="1"/>
  <c r="D59" i="1"/>
  <c r="F59" i="1" s="1"/>
  <c r="J59" i="1" s="1"/>
  <c r="C59" i="1"/>
  <c r="B59" i="1"/>
  <c r="A59" i="1"/>
  <c r="I58" i="1"/>
  <c r="H58" i="1"/>
  <c r="G58" i="1"/>
  <c r="D58" i="1"/>
  <c r="F58" i="1" s="1"/>
  <c r="J58" i="1" s="1"/>
  <c r="C58" i="1"/>
  <c r="B58" i="1"/>
  <c r="A58" i="1"/>
  <c r="I57" i="1"/>
  <c r="H57" i="1"/>
  <c r="G57" i="1"/>
  <c r="D57" i="1"/>
  <c r="F57" i="1" s="1"/>
  <c r="C57" i="1"/>
  <c r="B57" i="1"/>
  <c r="A57" i="1"/>
  <c r="D56" i="1"/>
  <c r="F56" i="1" s="1"/>
  <c r="J56" i="1" s="1"/>
  <c r="B56" i="1"/>
  <c r="A56" i="1"/>
  <c r="J55" i="1"/>
  <c r="I55" i="1"/>
  <c r="H55" i="1"/>
  <c r="G55" i="1"/>
  <c r="D55" i="1"/>
  <c r="F55" i="1" s="1"/>
  <c r="C55" i="1"/>
  <c r="C56" i="1" s="1"/>
  <c r="B55" i="1"/>
  <c r="A55" i="1"/>
  <c r="C54" i="1"/>
  <c r="B54" i="1"/>
  <c r="I53" i="1"/>
  <c r="I52" i="1" s="1"/>
  <c r="H53" i="1"/>
  <c r="G53" i="1"/>
  <c r="D53" i="1"/>
  <c r="C53" i="1"/>
  <c r="B53" i="1"/>
  <c r="A53" i="1"/>
  <c r="G52" i="1"/>
  <c r="E52" i="1"/>
  <c r="C52" i="1"/>
  <c r="B52" i="1"/>
  <c r="A52" i="1"/>
  <c r="C51" i="1"/>
  <c r="B51" i="1"/>
  <c r="C50" i="1"/>
  <c r="B50" i="1"/>
  <c r="A50" i="1"/>
  <c r="C49" i="1"/>
  <c r="B49" i="1"/>
  <c r="A49" i="1"/>
  <c r="I48" i="1"/>
  <c r="H48" i="1"/>
  <c r="G48" i="1"/>
  <c r="E48" i="1"/>
  <c r="F48" i="1" s="1"/>
  <c r="J48" i="1" s="1"/>
  <c r="C48" i="1"/>
  <c r="B48" i="1"/>
  <c r="I47" i="1"/>
  <c r="H47" i="1"/>
  <c r="G47" i="1"/>
  <c r="F47" i="1"/>
  <c r="J47" i="1" s="1"/>
  <c r="E47" i="1"/>
  <c r="C47" i="1"/>
  <c r="B47" i="1"/>
  <c r="I46" i="1"/>
  <c r="H46" i="1"/>
  <c r="G46" i="1"/>
  <c r="E46" i="1"/>
  <c r="F46" i="1" s="1"/>
  <c r="C46" i="1"/>
  <c r="B46" i="1"/>
  <c r="J45" i="1"/>
  <c r="I45" i="1"/>
  <c r="H45" i="1"/>
  <c r="G45" i="1"/>
  <c r="E45" i="1"/>
  <c r="F45" i="1" s="1"/>
  <c r="C45" i="1"/>
  <c r="B45" i="1"/>
  <c r="I44" i="1"/>
  <c r="H44" i="1"/>
  <c r="G44" i="1"/>
  <c r="E44" i="1"/>
  <c r="F44" i="1" s="1"/>
  <c r="J44" i="1" s="1"/>
  <c r="C44" i="1"/>
  <c r="B44" i="1"/>
  <c r="I43" i="1"/>
  <c r="H43" i="1"/>
  <c r="G43" i="1"/>
  <c r="F43" i="1"/>
  <c r="J43" i="1" s="1"/>
  <c r="E43" i="1"/>
  <c r="C43" i="1"/>
  <c r="B43" i="1"/>
  <c r="I42" i="1"/>
  <c r="H42" i="1"/>
  <c r="G42" i="1"/>
  <c r="E42" i="1"/>
  <c r="F42" i="1" s="1"/>
  <c r="J42" i="1" s="1"/>
  <c r="C42" i="1"/>
  <c r="B42" i="1"/>
  <c r="I41" i="1"/>
  <c r="H41" i="1"/>
  <c r="G41" i="1"/>
  <c r="E41" i="1"/>
  <c r="F41" i="1" s="1"/>
  <c r="J41" i="1" s="1"/>
  <c r="C41" i="1"/>
  <c r="B41" i="1"/>
  <c r="I40" i="1"/>
  <c r="I39" i="1" s="1"/>
  <c r="H40" i="1"/>
  <c r="G40" i="1"/>
  <c r="E40" i="1"/>
  <c r="F40" i="1" s="1"/>
  <c r="C40" i="1"/>
  <c r="H39" i="1"/>
  <c r="C39" i="1"/>
  <c r="B39" i="1"/>
  <c r="F38" i="1"/>
  <c r="D37" i="1"/>
  <c r="F37" i="1" s="1"/>
  <c r="C37" i="1"/>
  <c r="B37" i="1"/>
  <c r="D36" i="1"/>
  <c r="F36" i="1" s="1"/>
  <c r="C36" i="1"/>
  <c r="B36" i="1"/>
  <c r="D35" i="1"/>
  <c r="F35" i="1" s="1"/>
  <c r="C35" i="1"/>
  <c r="B35" i="1"/>
  <c r="I34" i="1"/>
  <c r="H34" i="1"/>
  <c r="G34" i="1"/>
  <c r="E34" i="1"/>
  <c r="F34" i="1" s="1"/>
  <c r="J34" i="1" s="1"/>
  <c r="B34" i="1"/>
  <c r="I33" i="1"/>
  <c r="H33" i="1"/>
  <c r="G33" i="1"/>
  <c r="F33" i="1"/>
  <c r="J33" i="1" s="1"/>
  <c r="E33" i="1"/>
  <c r="B33" i="1"/>
  <c r="I32" i="1"/>
  <c r="H32" i="1"/>
  <c r="G32" i="1"/>
  <c r="F32" i="1"/>
  <c r="J32" i="1" s="1"/>
  <c r="E32" i="1"/>
  <c r="B32" i="1"/>
  <c r="J31" i="1"/>
  <c r="I31" i="1"/>
  <c r="H31" i="1"/>
  <c r="G31" i="1"/>
  <c r="F31" i="1"/>
  <c r="E31" i="1"/>
  <c r="B31" i="1"/>
  <c r="I30" i="1"/>
  <c r="H30" i="1"/>
  <c r="G30" i="1"/>
  <c r="E30" i="1"/>
  <c r="F30" i="1" s="1"/>
  <c r="J30" i="1" s="1"/>
  <c r="B30" i="1"/>
  <c r="I29" i="1"/>
  <c r="H29" i="1"/>
  <c r="H28" i="1" s="1"/>
  <c r="G29" i="1"/>
  <c r="E29" i="1"/>
  <c r="F29" i="1" s="1"/>
  <c r="J29" i="1" s="1"/>
  <c r="B29" i="1"/>
  <c r="G28" i="1"/>
  <c r="E28" i="1"/>
  <c r="F28" i="1" s="1"/>
  <c r="C28" i="1"/>
  <c r="B28" i="1"/>
  <c r="K27" i="1"/>
  <c r="H27" i="1"/>
  <c r="D27" i="1"/>
  <c r="C27" i="1"/>
  <c r="B27" i="1"/>
  <c r="I25" i="1"/>
  <c r="H25" i="1"/>
  <c r="G25" i="1"/>
  <c r="E25" i="1"/>
  <c r="E12" i="1" s="1"/>
  <c r="D25" i="1"/>
  <c r="C25" i="1"/>
  <c r="B25" i="1"/>
  <c r="A25" i="1"/>
  <c r="I24" i="1"/>
  <c r="H24" i="1"/>
  <c r="G24" i="1"/>
  <c r="D24" i="1"/>
  <c r="F24" i="1" s="1"/>
  <c r="J24" i="1" s="1"/>
  <c r="B24" i="1"/>
  <c r="A24" i="1"/>
  <c r="I23" i="1"/>
  <c r="H23" i="1"/>
  <c r="G23" i="1"/>
  <c r="D23" i="1"/>
  <c r="F23" i="1" s="1"/>
  <c r="J23" i="1" s="1"/>
  <c r="B23" i="1"/>
  <c r="A23" i="1"/>
  <c r="I22" i="1"/>
  <c r="H22" i="1"/>
  <c r="G22" i="1"/>
  <c r="F22" i="1"/>
  <c r="J22" i="1" s="1"/>
  <c r="D22" i="1"/>
  <c r="C22" i="1"/>
  <c r="B22" i="1"/>
  <c r="A22" i="1"/>
  <c r="I21" i="1"/>
  <c r="H21" i="1"/>
  <c r="G21" i="1"/>
  <c r="D21" i="1"/>
  <c r="F21" i="1" s="1"/>
  <c r="J21" i="1" s="1"/>
  <c r="C21" i="1"/>
  <c r="B21" i="1"/>
  <c r="A21" i="1"/>
  <c r="I20" i="1"/>
  <c r="H20" i="1"/>
  <c r="G20" i="1"/>
  <c r="F20" i="1"/>
  <c r="J20" i="1" s="1"/>
  <c r="D20" i="1"/>
  <c r="C20" i="1"/>
  <c r="B20" i="1"/>
  <c r="A20" i="1"/>
  <c r="I19" i="1"/>
  <c r="H19" i="1"/>
  <c r="G19" i="1"/>
  <c r="F19" i="1"/>
  <c r="J19" i="1" s="1"/>
  <c r="D19" i="1"/>
  <c r="C19" i="1"/>
  <c r="B19" i="1"/>
  <c r="A19" i="1"/>
  <c r="I18" i="1"/>
  <c r="H18" i="1"/>
  <c r="G18" i="1"/>
  <c r="F18" i="1"/>
  <c r="D18" i="1"/>
  <c r="C18" i="1"/>
  <c r="B18" i="1"/>
  <c r="A18" i="1"/>
  <c r="I17" i="1"/>
  <c r="H17" i="1"/>
  <c r="G17" i="1"/>
  <c r="D17" i="1"/>
  <c r="F17" i="1" s="1"/>
  <c r="C17" i="1"/>
  <c r="B17" i="1"/>
  <c r="A17" i="1"/>
  <c r="I16" i="1"/>
  <c r="H16" i="1"/>
  <c r="G16" i="1"/>
  <c r="G12" i="1" s="1"/>
  <c r="F16" i="1"/>
  <c r="D16" i="1"/>
  <c r="C16" i="1"/>
  <c r="B16" i="1"/>
  <c r="A16" i="1"/>
  <c r="D15" i="1"/>
  <c r="C15" i="1"/>
  <c r="B15" i="1"/>
  <c r="I14" i="1"/>
  <c r="H14" i="1"/>
  <c r="H12" i="1" s="1"/>
  <c r="H11" i="1" s="1"/>
  <c r="H10" i="1" s="1"/>
  <c r="H9" i="1" s="1"/>
  <c r="G14" i="1"/>
  <c r="F14" i="1"/>
  <c r="D14" i="1"/>
  <c r="C14" i="1"/>
  <c r="B14" i="1"/>
  <c r="A14" i="1"/>
  <c r="C13" i="1"/>
  <c r="B13" i="1"/>
  <c r="B12" i="1"/>
  <c r="C11" i="1"/>
  <c r="B11" i="1"/>
  <c r="C10" i="1"/>
  <c r="B10" i="1"/>
  <c r="C9" i="1"/>
  <c r="B9" i="1"/>
  <c r="B8" i="1"/>
  <c r="A8" i="1"/>
  <c r="H5" i="1"/>
  <c r="H7" i="2" l="1"/>
  <c r="H6" i="2" s="1"/>
  <c r="H5" i="2" s="1"/>
  <c r="G122" i="2"/>
  <c r="G121" i="2" s="1"/>
  <c r="H126" i="2"/>
  <c r="G34" i="2"/>
  <c r="G33" i="2" s="1"/>
  <c r="G20" i="2" s="1"/>
  <c r="H36" i="2"/>
  <c r="H34" i="2" s="1"/>
  <c r="H33" i="2" s="1"/>
  <c r="H39" i="2"/>
  <c r="H38" i="2" s="1"/>
  <c r="D38" i="2"/>
  <c r="D37" i="2" s="1"/>
  <c r="H37" i="2" s="1"/>
  <c r="G54" i="2"/>
  <c r="D59" i="2"/>
  <c r="D198" i="2"/>
  <c r="D197" i="2" s="1"/>
  <c r="D196" i="2" s="1"/>
  <c r="H199" i="2"/>
  <c r="D26" i="2"/>
  <c r="D25" i="2" s="1"/>
  <c r="H45" i="2"/>
  <c r="F65" i="2"/>
  <c r="H66" i="2"/>
  <c r="F109" i="2"/>
  <c r="F108" i="2" s="1"/>
  <c r="H110" i="2"/>
  <c r="H109" i="2" s="1"/>
  <c r="H108" i="2" s="1"/>
  <c r="H44" i="2"/>
  <c r="H42" i="2" s="1"/>
  <c r="H41" i="2" s="1"/>
  <c r="G42" i="2"/>
  <c r="G41" i="2" s="1"/>
  <c r="D56" i="2"/>
  <c r="D55" i="2" s="1"/>
  <c r="H57" i="2"/>
  <c r="H56" i="2" s="1"/>
  <c r="H55" i="2" s="1"/>
  <c r="D61" i="2"/>
  <c r="H62" i="2"/>
  <c r="H61" i="2" s="1"/>
  <c r="H193" i="2"/>
  <c r="H191" i="2" s="1"/>
  <c r="H192" i="2"/>
  <c r="G7" i="2"/>
  <c r="G6" i="2" s="1"/>
  <c r="G5" i="2" s="1"/>
  <c r="H13" i="2"/>
  <c r="H12" i="2" s="1"/>
  <c r="G12" i="2"/>
  <c r="E20" i="2"/>
  <c r="F26" i="2"/>
  <c r="F25" i="2" s="1"/>
  <c r="F20" i="2" s="1"/>
  <c r="H28" i="2"/>
  <c r="H26" i="2" s="1"/>
  <c r="H25" i="2" s="1"/>
  <c r="H20" i="2" s="1"/>
  <c r="E68" i="2"/>
  <c r="F77" i="2"/>
  <c r="F76" i="2" s="1"/>
  <c r="E155" i="2"/>
  <c r="H75" i="2"/>
  <c r="H74" i="2" s="1"/>
  <c r="H73" i="2" s="1"/>
  <c r="D172" i="2"/>
  <c r="D171" i="2" s="1"/>
  <c r="D165" i="2" s="1"/>
  <c r="H173" i="2"/>
  <c r="H172" i="2" s="1"/>
  <c r="H171" i="2" s="1"/>
  <c r="H226" i="2"/>
  <c r="H225" i="2" s="1"/>
  <c r="H224" i="2" s="1"/>
  <c r="D225" i="2"/>
  <c r="D224" i="2" s="1"/>
  <c r="D307" i="2"/>
  <c r="D306" i="2" s="1"/>
  <c r="D319" i="2"/>
  <c r="D318" i="2" s="1"/>
  <c r="D317" i="2" s="1"/>
  <c r="H320" i="2"/>
  <c r="H319" i="2" s="1"/>
  <c r="H318" i="2" s="1"/>
  <c r="H317" i="2" s="1"/>
  <c r="F328" i="2"/>
  <c r="F327" i="2" s="1"/>
  <c r="F326" i="2" s="1"/>
  <c r="F325" i="2" s="1"/>
  <c r="H336" i="2"/>
  <c r="D346" i="2"/>
  <c r="H353" i="2"/>
  <c r="D352" i="2"/>
  <c r="D351" i="2" s="1"/>
  <c r="D8" i="2"/>
  <c r="D7" i="2" s="1"/>
  <c r="D6" i="2" s="1"/>
  <c r="D5" i="2" s="1"/>
  <c r="H78" i="2"/>
  <c r="H77" i="2" s="1"/>
  <c r="H76" i="2" s="1"/>
  <c r="H93" i="2"/>
  <c r="D115" i="2"/>
  <c r="D114" i="2" s="1"/>
  <c r="E122" i="2"/>
  <c r="E121" i="2" s="1"/>
  <c r="H132" i="2"/>
  <c r="H150" i="2"/>
  <c r="H149" i="2" s="1"/>
  <c r="H140" i="2" s="1"/>
  <c r="H139" i="2" s="1"/>
  <c r="H188" i="2"/>
  <c r="H190" i="2"/>
  <c r="H247" i="2"/>
  <c r="D292" i="2"/>
  <c r="D291" i="2" s="1"/>
  <c r="H332" i="2"/>
  <c r="E328" i="2"/>
  <c r="E327" i="2" s="1"/>
  <c r="E326" i="2" s="1"/>
  <c r="E325" i="2" s="1"/>
  <c r="F356" i="2"/>
  <c r="F355" i="2" s="1"/>
  <c r="H294" i="2"/>
  <c r="H292" i="2" s="1"/>
  <c r="H291" i="2" s="1"/>
  <c r="G77" i="2"/>
  <c r="G76" i="2" s="1"/>
  <c r="G68" i="2" s="1"/>
  <c r="H116" i="2"/>
  <c r="H115" i="2" s="1"/>
  <c r="H114" i="2" s="1"/>
  <c r="H123" i="2"/>
  <c r="D122" i="2"/>
  <c r="D121" i="2" s="1"/>
  <c r="H89" i="2"/>
  <c r="H100" i="2"/>
  <c r="H99" i="2" s="1"/>
  <c r="H98" i="2" s="1"/>
  <c r="H135" i="2"/>
  <c r="E149" i="2"/>
  <c r="E140" i="2" s="1"/>
  <c r="E139" i="2" s="1"/>
  <c r="H151" i="2"/>
  <c r="H181" i="2"/>
  <c r="H179" i="2" s="1"/>
  <c r="F179" i="2"/>
  <c r="F178" i="2" s="1"/>
  <c r="F177" i="2" s="1"/>
  <c r="F176" i="2" s="1"/>
  <c r="F175" i="2" s="1"/>
  <c r="F174" i="2" s="1"/>
  <c r="H218" i="2"/>
  <c r="H219" i="2"/>
  <c r="G228" i="2"/>
  <c r="G227" i="2" s="1"/>
  <c r="H239" i="2"/>
  <c r="H238" i="2" s="1"/>
  <c r="H237" i="2" s="1"/>
  <c r="F307" i="2"/>
  <c r="F306" i="2" s="1"/>
  <c r="F213" i="2" s="1"/>
  <c r="F204" i="2" s="1"/>
  <c r="H310" i="2"/>
  <c r="H307" i="2" s="1"/>
  <c r="H306" i="2" s="1"/>
  <c r="F346" i="2"/>
  <c r="H349" i="2"/>
  <c r="H346" i="2" s="1"/>
  <c r="H360" i="2"/>
  <c r="H356" i="2" s="1"/>
  <c r="H355" i="2" s="1"/>
  <c r="E356" i="2"/>
  <c r="E355" i="2" s="1"/>
  <c r="H361" i="2"/>
  <c r="D356" i="2"/>
  <c r="D355" i="2" s="1"/>
  <c r="H229" i="2"/>
  <c r="D228" i="2"/>
  <c r="D227" i="2" s="1"/>
  <c r="E322" i="2"/>
  <c r="E321" i="2" s="1"/>
  <c r="E317" i="2" s="1"/>
  <c r="H323" i="2"/>
  <c r="H322" i="2" s="1"/>
  <c r="H321" i="2" s="1"/>
  <c r="H354" i="2"/>
  <c r="D34" i="2"/>
  <c r="D33" i="2" s="1"/>
  <c r="D20" i="2" s="1"/>
  <c r="D42" i="2"/>
  <c r="D41" i="2" s="1"/>
  <c r="D77" i="2"/>
  <c r="D76" i="2" s="1"/>
  <c r="E88" i="2"/>
  <c r="E87" i="2" s="1"/>
  <c r="H90" i="2"/>
  <c r="H127" i="2"/>
  <c r="F140" i="2"/>
  <c r="F139" i="2" s="1"/>
  <c r="G183" i="2"/>
  <c r="G178" i="2" s="1"/>
  <c r="G177" i="2" s="1"/>
  <c r="G176" i="2" s="1"/>
  <c r="G175" i="2" s="1"/>
  <c r="G192" i="2"/>
  <c r="G193" i="2"/>
  <c r="G191" i="2" s="1"/>
  <c r="G213" i="2"/>
  <c r="G204" i="2" s="1"/>
  <c r="D234" i="2"/>
  <c r="D233" i="2" s="1"/>
  <c r="H235" i="2"/>
  <c r="H234" i="2" s="1"/>
  <c r="H233" i="2" s="1"/>
  <c r="F292" i="2"/>
  <c r="F291" i="2" s="1"/>
  <c r="G345" i="2"/>
  <c r="G343" i="2" s="1"/>
  <c r="G342" i="2" s="1"/>
  <c r="G344" i="2"/>
  <c r="E344" i="2"/>
  <c r="E345" i="2"/>
  <c r="D149" i="2"/>
  <c r="D140" i="2" s="1"/>
  <c r="D139" i="2" s="1"/>
  <c r="E161" i="2"/>
  <c r="E160" i="2" s="1"/>
  <c r="H163" i="2"/>
  <c r="H161" i="2" s="1"/>
  <c r="H160" i="2" s="1"/>
  <c r="D161" i="2"/>
  <c r="D160" i="2" s="1"/>
  <c r="D155" i="2" s="1"/>
  <c r="E178" i="2"/>
  <c r="E177" i="2" s="1"/>
  <c r="E176" i="2" s="1"/>
  <c r="E175" i="2" s="1"/>
  <c r="D183" i="2"/>
  <c r="H184" i="2"/>
  <c r="H183" i="2" s="1"/>
  <c r="F193" i="2"/>
  <c r="F191" i="2" s="1"/>
  <c r="H216" i="2"/>
  <c r="H215" i="2" s="1"/>
  <c r="H214" i="2" s="1"/>
  <c r="D215" i="2"/>
  <c r="D214" i="2" s="1"/>
  <c r="D206" i="2" s="1"/>
  <c r="D205" i="2" s="1"/>
  <c r="H249" i="2"/>
  <c r="H261" i="2"/>
  <c r="F265" i="2"/>
  <c r="F264" i="2" s="1"/>
  <c r="H267" i="2"/>
  <c r="E283" i="2"/>
  <c r="E282" i="2" s="1"/>
  <c r="E213" i="2" s="1"/>
  <c r="E204" i="2" s="1"/>
  <c r="H285" i="2"/>
  <c r="H283" i="2" s="1"/>
  <c r="H282" i="2" s="1"/>
  <c r="D283" i="2"/>
  <c r="D282" i="2" s="1"/>
  <c r="G356" i="2"/>
  <c r="G355" i="2" s="1"/>
  <c r="F157" i="2"/>
  <c r="F156" i="2" s="1"/>
  <c r="F155" i="2" s="1"/>
  <c r="H159" i="2"/>
  <c r="H157" i="2" s="1"/>
  <c r="H156" i="2" s="1"/>
  <c r="D179" i="2"/>
  <c r="D178" i="2" s="1"/>
  <c r="D177" i="2" s="1"/>
  <c r="D176" i="2" s="1"/>
  <c r="D175" i="2" s="1"/>
  <c r="E193" i="2"/>
  <c r="E191" i="2" s="1"/>
  <c r="E192" i="2"/>
  <c r="H201" i="2"/>
  <c r="H231" i="2"/>
  <c r="G265" i="2"/>
  <c r="G264" i="2" s="1"/>
  <c r="H271" i="2"/>
  <c r="H270" i="2" s="1"/>
  <c r="H269" i="2" s="1"/>
  <c r="D270" i="2"/>
  <c r="D269" i="2" s="1"/>
  <c r="H274" i="2"/>
  <c r="H273" i="2" s="1"/>
  <c r="H272" i="2" s="1"/>
  <c r="D273" i="2"/>
  <c r="D272" i="2" s="1"/>
  <c r="H280" i="2"/>
  <c r="H277" i="2" s="1"/>
  <c r="H276" i="2" s="1"/>
  <c r="H298" i="2"/>
  <c r="H329" i="2"/>
  <c r="H328" i="2" s="1"/>
  <c r="H327" i="2" s="1"/>
  <c r="H326" i="2" s="1"/>
  <c r="H325" i="2" s="1"/>
  <c r="D328" i="2"/>
  <c r="D327" i="2" s="1"/>
  <c r="D326" i="2" s="1"/>
  <c r="D325" i="2" s="1"/>
  <c r="H168" i="2"/>
  <c r="H167" i="2" s="1"/>
  <c r="H166" i="2" s="1"/>
  <c r="H211" i="2"/>
  <c r="H210" i="2" s="1"/>
  <c r="H209" i="2" s="1"/>
  <c r="H207" i="2" s="1"/>
  <c r="H206" i="2" s="1"/>
  <c r="H205" i="2" s="1"/>
  <c r="H222" i="2"/>
  <c r="H232" i="2"/>
  <c r="H248" i="2"/>
  <c r="H260" i="2"/>
  <c r="H266" i="2"/>
  <c r="H295" i="2"/>
  <c r="H313" i="2"/>
  <c r="H305" i="2"/>
  <c r="H304" i="2" s="1"/>
  <c r="H303" i="2" s="1"/>
  <c r="G65" i="1"/>
  <c r="F27" i="1"/>
  <c r="G105" i="1"/>
  <c r="G95" i="1" s="1"/>
  <c r="G94" i="1" s="1"/>
  <c r="J17" i="1"/>
  <c r="J28" i="1"/>
  <c r="J27" i="1" s="1"/>
  <c r="H95" i="1"/>
  <c r="H94" i="1" s="1"/>
  <c r="I12" i="1"/>
  <c r="J18" i="1"/>
  <c r="I28" i="1"/>
  <c r="I27" i="1" s="1"/>
  <c r="I51" i="1"/>
  <c r="I50" i="1" s="1"/>
  <c r="E66" i="1"/>
  <c r="E65" i="1" s="1"/>
  <c r="E51" i="1" s="1"/>
  <c r="E50" i="1" s="1"/>
  <c r="E49" i="1" s="1"/>
  <c r="E8" i="1" s="1"/>
  <c r="E122" i="1" s="1"/>
  <c r="H76" i="1"/>
  <c r="J78" i="1"/>
  <c r="J79" i="1"/>
  <c r="J87" i="1"/>
  <c r="C12" i="1"/>
  <c r="J16" i="1"/>
  <c r="J46" i="1"/>
  <c r="J57" i="1"/>
  <c r="J61" i="1"/>
  <c r="J67" i="1"/>
  <c r="H66" i="1"/>
  <c r="H65" i="1" s="1"/>
  <c r="J74" i="1"/>
  <c r="G76" i="1"/>
  <c r="H115" i="1"/>
  <c r="F116" i="1"/>
  <c r="J97" i="1"/>
  <c r="J96" i="1" s="1"/>
  <c r="F96" i="1"/>
  <c r="D12" i="1"/>
  <c r="D11" i="1" s="1"/>
  <c r="D10" i="1" s="1"/>
  <c r="D9" i="1" s="1"/>
  <c r="F39" i="1"/>
  <c r="J40" i="1"/>
  <c r="J39" i="1" s="1"/>
  <c r="I65" i="1"/>
  <c r="D76" i="1"/>
  <c r="J81" i="1"/>
  <c r="J90" i="1"/>
  <c r="G115" i="1"/>
  <c r="H105" i="1"/>
  <c r="G51" i="1"/>
  <c r="G50" i="1" s="1"/>
  <c r="I95" i="1"/>
  <c r="I94" i="1" s="1"/>
  <c r="I105" i="1"/>
  <c r="J14" i="1"/>
  <c r="F25" i="1"/>
  <c r="J25" i="1" s="1"/>
  <c r="G39" i="1"/>
  <c r="G27" i="1" s="1"/>
  <c r="G11" i="1" s="1"/>
  <c r="G10" i="1" s="1"/>
  <c r="G9" i="1" s="1"/>
  <c r="D52" i="1"/>
  <c r="H52" i="1"/>
  <c r="H51" i="1" s="1"/>
  <c r="H50" i="1" s="1"/>
  <c r="H49" i="1" s="1"/>
  <c r="H8" i="1" s="1"/>
  <c r="H122" i="1" s="1"/>
  <c r="D66" i="1"/>
  <c r="J71" i="1"/>
  <c r="F77" i="1"/>
  <c r="D96" i="1"/>
  <c r="D95" i="1" s="1"/>
  <c r="D94" i="1" s="1"/>
  <c r="E39" i="1"/>
  <c r="E11" i="1" s="1"/>
  <c r="F53" i="1"/>
  <c r="F107" i="1"/>
  <c r="H345" i="2" l="1"/>
  <c r="H155" i="2"/>
  <c r="H178" i="2"/>
  <c r="H177" i="2" s="1"/>
  <c r="H176" i="2" s="1"/>
  <c r="H175" i="2" s="1"/>
  <c r="D204" i="2"/>
  <c r="G19" i="2"/>
  <c r="H88" i="2"/>
  <c r="H87" i="2" s="1"/>
  <c r="H68" i="2" s="1"/>
  <c r="D58" i="2"/>
  <c r="H59" i="2"/>
  <c r="H58" i="2" s="1"/>
  <c r="H54" i="2" s="1"/>
  <c r="H19" i="2" s="1"/>
  <c r="H352" i="2"/>
  <c r="H351" i="2" s="1"/>
  <c r="E19" i="2"/>
  <c r="G174" i="2"/>
  <c r="G367" i="2" s="1"/>
  <c r="D68" i="2"/>
  <c r="H122" i="2"/>
  <c r="H121" i="2" s="1"/>
  <c r="D345" i="2"/>
  <c r="D343" i="2" s="1"/>
  <c r="D342" i="2" s="1"/>
  <c r="D344" i="2"/>
  <c r="H265" i="2"/>
  <c r="H264" i="2" s="1"/>
  <c r="H165" i="2"/>
  <c r="E174" i="2"/>
  <c r="E343" i="2"/>
  <c r="E342" i="2" s="1"/>
  <c r="H228" i="2"/>
  <c r="H227" i="2" s="1"/>
  <c r="H213" i="2" s="1"/>
  <c r="H204" i="2" s="1"/>
  <c r="F344" i="2"/>
  <c r="F345" i="2"/>
  <c r="F343" i="2" s="1"/>
  <c r="F342" i="2" s="1"/>
  <c r="H187" i="2"/>
  <c r="F64" i="2"/>
  <c r="F54" i="2" s="1"/>
  <c r="H65" i="2"/>
  <c r="H64" i="2" s="1"/>
  <c r="H198" i="2"/>
  <c r="H197" i="2" s="1"/>
  <c r="H196" i="2" s="1"/>
  <c r="D213" i="2"/>
  <c r="D174" i="2"/>
  <c r="F68" i="2"/>
  <c r="F19" i="2" s="1"/>
  <c r="F367" i="2" s="1"/>
  <c r="D54" i="2"/>
  <c r="D19" i="2" s="1"/>
  <c r="D367" i="2" s="1"/>
  <c r="E10" i="1"/>
  <c r="F10" i="1" s="1"/>
  <c r="F11" i="1"/>
  <c r="E9" i="1"/>
  <c r="F9" i="1" s="1"/>
  <c r="F52" i="1"/>
  <c r="J53" i="1"/>
  <c r="J52" i="1" s="1"/>
  <c r="D51" i="1"/>
  <c r="D50" i="1" s="1"/>
  <c r="G49" i="1"/>
  <c r="G8" i="1" s="1"/>
  <c r="G122" i="1" s="1"/>
  <c r="I49" i="1"/>
  <c r="I8" i="1" s="1"/>
  <c r="I122" i="1" s="1"/>
  <c r="J95" i="1"/>
  <c r="J94" i="1" s="1"/>
  <c r="J66" i="1"/>
  <c r="F76" i="1"/>
  <c r="F65" i="1" s="1"/>
  <c r="J77" i="1"/>
  <c r="J76" i="1" s="1"/>
  <c r="J116" i="1"/>
  <c r="J115" i="1" s="1"/>
  <c r="F115" i="1"/>
  <c r="F12" i="1"/>
  <c r="J12" i="1"/>
  <c r="J11" i="1" s="1"/>
  <c r="E27" i="1"/>
  <c r="F106" i="1"/>
  <c r="F105" i="1" s="1"/>
  <c r="F95" i="1" s="1"/>
  <c r="F94" i="1" s="1"/>
  <c r="J107" i="1"/>
  <c r="J106" i="1" s="1"/>
  <c r="J105" i="1" s="1"/>
  <c r="D65" i="1"/>
  <c r="I11" i="1"/>
  <c r="I10" i="1" s="1"/>
  <c r="I9" i="1" s="1"/>
  <c r="H367" i="2" l="1"/>
  <c r="H368" i="2" s="1"/>
  <c r="G368" i="2"/>
  <c r="H344" i="2"/>
  <c r="H174" i="2"/>
  <c r="H343" i="2"/>
  <c r="H342" i="2" s="1"/>
  <c r="E367" i="2"/>
  <c r="E368" i="2" s="1"/>
  <c r="F50" i="1"/>
  <c r="D49" i="1"/>
  <c r="J10" i="1"/>
  <c r="J9" i="1"/>
  <c r="J65" i="1"/>
  <c r="J51" i="1"/>
  <c r="J50" i="1" s="1"/>
  <c r="J49" i="1" s="1"/>
  <c r="J8" i="1" s="1"/>
  <c r="J122" i="1" s="1"/>
  <c r="F51" i="1"/>
  <c r="D368" i="2" l="1"/>
  <c r="J123" i="1"/>
  <c r="D8" i="1"/>
  <c r="D122" i="1" s="1"/>
  <c r="D123" i="1" s="1"/>
  <c r="F49" i="1"/>
  <c r="F8" i="1" s="1"/>
  <c r="F122" i="1" s="1"/>
  <c r="F123" i="1" l="1"/>
  <c r="E123" i="1"/>
  <c r="G123" i="1"/>
  <c r="I123" i="1"/>
  <c r="K71" i="3" l="1"/>
  <c r="B71" i="3"/>
  <c r="B69" i="3"/>
  <c r="B68" i="3"/>
  <c r="B67" i="3"/>
  <c r="B66" i="3"/>
  <c r="B65" i="3"/>
  <c r="K64" i="3"/>
  <c r="J64" i="3"/>
  <c r="J63" i="3" s="1"/>
  <c r="J62" i="3" s="1"/>
  <c r="I64" i="3"/>
  <c r="H64" i="3"/>
  <c r="H63" i="3" s="1"/>
  <c r="H62" i="3" s="1"/>
  <c r="G64" i="3"/>
  <c r="F64" i="3"/>
  <c r="F63" i="3" s="1"/>
  <c r="F62" i="3" s="1"/>
  <c r="E64" i="3"/>
  <c r="D64" i="3"/>
  <c r="C64" i="3"/>
  <c r="B64" i="3"/>
  <c r="A64" i="3"/>
  <c r="K63" i="3"/>
  <c r="K62" i="3" s="1"/>
  <c r="I63" i="3"/>
  <c r="E63" i="3"/>
  <c r="E62" i="3" s="1"/>
  <c r="E61" i="3" s="1"/>
  <c r="E60" i="3" s="1"/>
  <c r="D63" i="3"/>
  <c r="D62" i="3" s="1"/>
  <c r="C63" i="3"/>
  <c r="B63" i="3"/>
  <c r="A63" i="3"/>
  <c r="I62" i="3"/>
  <c r="A62" i="3"/>
  <c r="K61" i="3"/>
  <c r="K60" i="3" s="1"/>
  <c r="D61" i="3"/>
  <c r="D60" i="3" s="1"/>
  <c r="C61" i="3"/>
  <c r="B61" i="3"/>
  <c r="A61" i="3"/>
  <c r="C60" i="3"/>
  <c r="B60" i="3"/>
  <c r="A60" i="3"/>
  <c r="K59" i="3"/>
  <c r="K58" i="3" s="1"/>
  <c r="J59" i="3"/>
  <c r="I59" i="3"/>
  <c r="I58" i="3" s="1"/>
  <c r="H59" i="3"/>
  <c r="H58" i="3" s="1"/>
  <c r="G59" i="3"/>
  <c r="F59" i="3"/>
  <c r="E59" i="3"/>
  <c r="D59" i="3"/>
  <c r="C59" i="3"/>
  <c r="B59" i="3"/>
  <c r="A59" i="3"/>
  <c r="J58" i="3"/>
  <c r="F58" i="3"/>
  <c r="E58" i="3"/>
  <c r="E54" i="3" s="1"/>
  <c r="D58" i="3"/>
  <c r="C58" i="3"/>
  <c r="B58" i="3"/>
  <c r="A58" i="3"/>
  <c r="K57" i="3"/>
  <c r="J57" i="3"/>
  <c r="I57" i="3"/>
  <c r="H57" i="3"/>
  <c r="G57" i="3"/>
  <c r="F57" i="3"/>
  <c r="F55" i="3" s="1"/>
  <c r="F54" i="3" s="1"/>
  <c r="F53" i="3" s="1"/>
  <c r="E57" i="3"/>
  <c r="D57" i="3"/>
  <c r="C57" i="3"/>
  <c r="B57" i="3"/>
  <c r="A57" i="3"/>
  <c r="K56" i="3"/>
  <c r="K55" i="3" s="1"/>
  <c r="J56" i="3"/>
  <c r="I56" i="3"/>
  <c r="I55" i="3" s="1"/>
  <c r="I54" i="3" s="1"/>
  <c r="I53" i="3" s="1"/>
  <c r="H56" i="3"/>
  <c r="G56" i="3"/>
  <c r="F56" i="3"/>
  <c r="E56" i="3"/>
  <c r="E55" i="3" s="1"/>
  <c r="D56" i="3"/>
  <c r="C56" i="3"/>
  <c r="B56" i="3"/>
  <c r="A56" i="3"/>
  <c r="H55" i="3"/>
  <c r="H54" i="3" s="1"/>
  <c r="H53" i="3" s="1"/>
  <c r="C55" i="3"/>
  <c r="B55" i="3"/>
  <c r="A55" i="3"/>
  <c r="C54" i="3"/>
  <c r="B54" i="3"/>
  <c r="A54" i="3"/>
  <c r="C53" i="3"/>
  <c r="B53" i="3"/>
  <c r="K52" i="3"/>
  <c r="J52" i="3"/>
  <c r="I52" i="3"/>
  <c r="H52" i="3"/>
  <c r="F52" i="3"/>
  <c r="E52" i="3"/>
  <c r="D52" i="3"/>
  <c r="C52" i="3"/>
  <c r="B52" i="3"/>
  <c r="A52" i="3"/>
  <c r="K51" i="3"/>
  <c r="J51" i="3"/>
  <c r="I51" i="3"/>
  <c r="H51" i="3"/>
  <c r="F51" i="3"/>
  <c r="E51" i="3"/>
  <c r="D51" i="3"/>
  <c r="B51" i="3"/>
  <c r="A51" i="3"/>
  <c r="K50" i="3"/>
  <c r="J50" i="3"/>
  <c r="I50" i="3"/>
  <c r="H50" i="3"/>
  <c r="F50" i="3"/>
  <c r="E50" i="3"/>
  <c r="D50" i="3"/>
  <c r="C50" i="3"/>
  <c r="B50" i="3"/>
  <c r="A50" i="3"/>
  <c r="K49" i="3"/>
  <c r="J49" i="3"/>
  <c r="I49" i="3"/>
  <c r="H49" i="3"/>
  <c r="F49" i="3"/>
  <c r="E49" i="3"/>
  <c r="D49" i="3"/>
  <c r="C49" i="3"/>
  <c r="B49" i="3"/>
  <c r="A49" i="3"/>
  <c r="K48" i="3"/>
  <c r="J48" i="3"/>
  <c r="I48" i="3"/>
  <c r="H48" i="3"/>
  <c r="F48" i="3"/>
  <c r="E48" i="3"/>
  <c r="D48" i="3"/>
  <c r="C48" i="3"/>
  <c r="B48" i="3"/>
  <c r="A48" i="3"/>
  <c r="K47" i="3"/>
  <c r="J47" i="3"/>
  <c r="I47" i="3"/>
  <c r="H47" i="3"/>
  <c r="F47" i="3"/>
  <c r="E47" i="3"/>
  <c r="D47" i="3"/>
  <c r="B47" i="3"/>
  <c r="A47" i="3"/>
  <c r="K46" i="3"/>
  <c r="J46" i="3"/>
  <c r="I46" i="3"/>
  <c r="H46" i="3"/>
  <c r="F46" i="3"/>
  <c r="E46" i="3"/>
  <c r="D46" i="3"/>
  <c r="C46" i="3"/>
  <c r="B46" i="3"/>
  <c r="A46" i="3"/>
  <c r="K45" i="3"/>
  <c r="J45" i="3"/>
  <c r="I45" i="3"/>
  <c r="H45" i="3"/>
  <c r="F45" i="3"/>
  <c r="E45" i="3"/>
  <c r="D45" i="3"/>
  <c r="B45" i="3"/>
  <c r="A45" i="3"/>
  <c r="K44" i="3"/>
  <c r="J44" i="3"/>
  <c r="I44" i="3"/>
  <c r="H44" i="3"/>
  <c r="H43" i="3" s="1"/>
  <c r="F44" i="3"/>
  <c r="F43" i="3" s="1"/>
  <c r="E44" i="3"/>
  <c r="E43" i="3" s="1"/>
  <c r="D44" i="3"/>
  <c r="C44" i="3"/>
  <c r="B44" i="3"/>
  <c r="A44" i="3"/>
  <c r="K43" i="3"/>
  <c r="J43" i="3"/>
  <c r="I43" i="3"/>
  <c r="D43" i="3"/>
  <c r="B43" i="3"/>
  <c r="A43" i="3"/>
  <c r="K42" i="3"/>
  <c r="J42" i="3"/>
  <c r="I42" i="3"/>
  <c r="H42" i="3"/>
  <c r="F42" i="3"/>
  <c r="E42" i="3"/>
  <c r="D42" i="3"/>
  <c r="C42" i="3"/>
  <c r="B42" i="3"/>
  <c r="A42" i="3"/>
  <c r="K41" i="3"/>
  <c r="J41" i="3"/>
  <c r="I41" i="3"/>
  <c r="H41" i="3"/>
  <c r="F41" i="3"/>
  <c r="E41" i="3"/>
  <c r="D41" i="3"/>
  <c r="C41" i="3"/>
  <c r="B41" i="3"/>
  <c r="A41" i="3"/>
  <c r="K40" i="3"/>
  <c r="I40" i="3"/>
  <c r="I39" i="3" s="1"/>
  <c r="H40" i="3"/>
  <c r="H39" i="3" s="1"/>
  <c r="F40" i="3"/>
  <c r="D40" i="3"/>
  <c r="C40" i="3"/>
  <c r="B40" i="3"/>
  <c r="A40" i="3"/>
  <c r="K39" i="3"/>
  <c r="J39" i="3"/>
  <c r="F39" i="3"/>
  <c r="E39" i="3"/>
  <c r="D39" i="3"/>
  <c r="C39" i="3"/>
  <c r="B39" i="3"/>
  <c r="A39" i="3"/>
  <c r="K38" i="3"/>
  <c r="J38" i="3"/>
  <c r="I38" i="3"/>
  <c r="H38" i="3"/>
  <c r="F38" i="3"/>
  <c r="E38" i="3"/>
  <c r="D38" i="3"/>
  <c r="C38" i="3"/>
  <c r="B38" i="3"/>
  <c r="A38" i="3"/>
  <c r="K36" i="3"/>
  <c r="J36" i="3"/>
  <c r="H36" i="3"/>
  <c r="F36" i="3"/>
  <c r="D36" i="3"/>
  <c r="C36" i="3"/>
  <c r="B36" i="3"/>
  <c r="A36" i="3"/>
  <c r="K35" i="3"/>
  <c r="J35" i="3"/>
  <c r="H35" i="3"/>
  <c r="C35" i="3"/>
  <c r="B35" i="3"/>
  <c r="A35" i="3"/>
  <c r="K34" i="3"/>
  <c r="I34" i="3"/>
  <c r="H34" i="3"/>
  <c r="F34" i="3"/>
  <c r="D34" i="3"/>
  <c r="C34" i="3"/>
  <c r="B34" i="3"/>
  <c r="A34" i="3"/>
  <c r="K33" i="3"/>
  <c r="J33" i="3"/>
  <c r="I33" i="3"/>
  <c r="H33" i="3"/>
  <c r="F33" i="3"/>
  <c r="E33" i="3"/>
  <c r="D33" i="3"/>
  <c r="B33" i="3"/>
  <c r="A33" i="3"/>
  <c r="K32" i="3"/>
  <c r="J32" i="3"/>
  <c r="J31" i="3" s="1"/>
  <c r="I32" i="3"/>
  <c r="H32" i="3"/>
  <c r="H31" i="3" s="1"/>
  <c r="F32" i="3"/>
  <c r="E32" i="3"/>
  <c r="D32" i="3"/>
  <c r="C32" i="3"/>
  <c r="B32" i="3"/>
  <c r="K31" i="3"/>
  <c r="F31" i="3"/>
  <c r="F30" i="3" s="1"/>
  <c r="E31" i="3"/>
  <c r="D31" i="3"/>
  <c r="C31" i="3"/>
  <c r="B31" i="3"/>
  <c r="A31" i="3"/>
  <c r="C30" i="3"/>
  <c r="B30" i="3"/>
  <c r="G29" i="3"/>
  <c r="B29" i="3"/>
  <c r="K28" i="3"/>
  <c r="K27" i="3" s="1"/>
  <c r="J28" i="3"/>
  <c r="J27" i="3" s="1"/>
  <c r="I28" i="3"/>
  <c r="I27" i="3" s="1"/>
  <c r="H28" i="3"/>
  <c r="F28" i="3"/>
  <c r="E28" i="3"/>
  <c r="D28" i="3"/>
  <c r="D27" i="3" s="1"/>
  <c r="C28" i="3"/>
  <c r="B28" i="3"/>
  <c r="A28" i="3"/>
  <c r="H27" i="3"/>
  <c r="F27" i="3"/>
  <c r="E27" i="3"/>
  <c r="C27" i="3"/>
  <c r="B27" i="3"/>
  <c r="A27" i="3"/>
  <c r="K26" i="3"/>
  <c r="K25" i="3" s="1"/>
  <c r="J26" i="3"/>
  <c r="I26" i="3"/>
  <c r="H26" i="3"/>
  <c r="F26" i="3"/>
  <c r="F25" i="3" s="1"/>
  <c r="E26" i="3"/>
  <c r="E25" i="3" s="1"/>
  <c r="D26" i="3"/>
  <c r="D25" i="3" s="1"/>
  <c r="C26" i="3"/>
  <c r="B26" i="3"/>
  <c r="A26" i="3"/>
  <c r="J25" i="3"/>
  <c r="J22" i="3" s="1"/>
  <c r="I25" i="3"/>
  <c r="H25" i="3"/>
  <c r="C25" i="3"/>
  <c r="B25" i="3"/>
  <c r="A25" i="3"/>
  <c r="K24" i="3"/>
  <c r="J24" i="3"/>
  <c r="I24" i="3"/>
  <c r="I23" i="3" s="1"/>
  <c r="I22" i="3" s="1"/>
  <c r="H24" i="3"/>
  <c r="H23" i="3" s="1"/>
  <c r="H22" i="3" s="1"/>
  <c r="F24" i="3"/>
  <c r="F23" i="3" s="1"/>
  <c r="E24" i="3"/>
  <c r="D24" i="3"/>
  <c r="C24" i="3"/>
  <c r="B24" i="3"/>
  <c r="A24" i="3"/>
  <c r="K23" i="3"/>
  <c r="J23" i="3"/>
  <c r="E23" i="3"/>
  <c r="E22" i="3" s="1"/>
  <c r="D23" i="3"/>
  <c r="C23" i="3"/>
  <c r="B23" i="3"/>
  <c r="A23" i="3"/>
  <c r="C22" i="3"/>
  <c r="B22" i="3"/>
  <c r="K21" i="3"/>
  <c r="J21" i="3"/>
  <c r="J20" i="3" s="1"/>
  <c r="I21" i="3"/>
  <c r="H21" i="3"/>
  <c r="H20" i="3" s="1"/>
  <c r="G21" i="3"/>
  <c r="F21" i="3"/>
  <c r="F20" i="3" s="1"/>
  <c r="E21" i="3"/>
  <c r="D21" i="3"/>
  <c r="C21" i="3"/>
  <c r="B21" i="3"/>
  <c r="A21" i="3"/>
  <c r="K20" i="3"/>
  <c r="I20" i="3"/>
  <c r="E20" i="3"/>
  <c r="D20" i="3"/>
  <c r="C20" i="3"/>
  <c r="B20" i="3"/>
  <c r="A20" i="3"/>
  <c r="K19" i="3"/>
  <c r="K18" i="3" s="1"/>
  <c r="J19" i="3"/>
  <c r="J18" i="3" s="1"/>
  <c r="I19" i="3"/>
  <c r="I18" i="3" s="1"/>
  <c r="H19" i="3"/>
  <c r="F19" i="3"/>
  <c r="E19" i="3"/>
  <c r="D19" i="3"/>
  <c r="D18" i="3" s="1"/>
  <c r="C19" i="3"/>
  <c r="B19" i="3"/>
  <c r="A19" i="3"/>
  <c r="H18" i="3"/>
  <c r="H15" i="3" s="1"/>
  <c r="H14" i="3" s="1"/>
  <c r="H66" i="3" s="1"/>
  <c r="F18" i="3"/>
  <c r="F15" i="3" s="1"/>
  <c r="E18" i="3"/>
  <c r="C18" i="3"/>
  <c r="B18" i="3"/>
  <c r="A18" i="3"/>
  <c r="K17" i="3"/>
  <c r="K16" i="3" s="1"/>
  <c r="J17" i="3"/>
  <c r="I17" i="3"/>
  <c r="H17" i="3"/>
  <c r="F17" i="3"/>
  <c r="F16" i="3" s="1"/>
  <c r="E17" i="3"/>
  <c r="E16" i="3" s="1"/>
  <c r="E15" i="3" s="1"/>
  <c r="E14" i="3" s="1"/>
  <c r="E66" i="3" s="1"/>
  <c r="D17" i="3"/>
  <c r="D16" i="3" s="1"/>
  <c r="C17" i="3"/>
  <c r="B17" i="3"/>
  <c r="A17" i="3"/>
  <c r="J16" i="3"/>
  <c r="J15" i="3" s="1"/>
  <c r="J14" i="3" s="1"/>
  <c r="J66" i="3" s="1"/>
  <c r="I16" i="3"/>
  <c r="I15" i="3" s="1"/>
  <c r="H16" i="3"/>
  <c r="C16" i="3"/>
  <c r="B16" i="3"/>
  <c r="A16" i="3"/>
  <c r="C15" i="3"/>
  <c r="B15" i="3"/>
  <c r="C14" i="3"/>
  <c r="B14" i="3"/>
  <c r="J13" i="3"/>
  <c r="I13" i="3"/>
  <c r="H13" i="3"/>
  <c r="F13" i="3"/>
  <c r="E13" i="3"/>
  <c r="D13" i="3"/>
  <c r="B13" i="3"/>
  <c r="J12" i="3"/>
  <c r="I12" i="3"/>
  <c r="H12" i="3"/>
  <c r="H10" i="3" s="1"/>
  <c r="H9" i="3" s="1"/>
  <c r="G12" i="3"/>
  <c r="F12" i="3"/>
  <c r="E12" i="3"/>
  <c r="D12" i="3"/>
  <c r="K12" i="3" s="1"/>
  <c r="B12" i="3"/>
  <c r="J11" i="3"/>
  <c r="I11" i="3"/>
  <c r="H11" i="3"/>
  <c r="G11" i="3"/>
  <c r="F11" i="3"/>
  <c r="E11" i="3"/>
  <c r="D11" i="3"/>
  <c r="D10" i="3" s="1"/>
  <c r="B11" i="3"/>
  <c r="J10" i="3"/>
  <c r="J9" i="3" s="1"/>
  <c r="I10" i="3"/>
  <c r="I9" i="3" s="1"/>
  <c r="C10" i="3"/>
  <c r="B10" i="3"/>
  <c r="D9" i="3"/>
  <c r="B9" i="3"/>
  <c r="C8" i="3"/>
  <c r="B8" i="3"/>
  <c r="C7" i="3"/>
  <c r="B7" i="3"/>
  <c r="B6" i="3"/>
  <c r="A2" i="3"/>
  <c r="A1" i="3"/>
  <c r="H65" i="3" l="1"/>
  <c r="H8" i="3"/>
  <c r="H7" i="3" s="1"/>
  <c r="H6" i="3" s="1"/>
  <c r="F14" i="3"/>
  <c r="F66" i="3" s="1"/>
  <c r="F68" i="3" s="1"/>
  <c r="F29" i="3"/>
  <c r="E53" i="3"/>
  <c r="E67" i="3"/>
  <c r="D15" i="3"/>
  <c r="D14" i="3" s="1"/>
  <c r="D66" i="3" s="1"/>
  <c r="K15" i="3"/>
  <c r="K14" i="3" s="1"/>
  <c r="K66" i="3" s="1"/>
  <c r="D22" i="3"/>
  <c r="I31" i="3"/>
  <c r="I30" i="3" s="1"/>
  <c r="I29" i="3" s="1"/>
  <c r="J61" i="3"/>
  <c r="J60" i="3" s="1"/>
  <c r="J67" i="3"/>
  <c r="J68" i="3" s="1"/>
  <c r="I14" i="3"/>
  <c r="I66" i="3" s="1"/>
  <c r="I68" i="3" s="1"/>
  <c r="E68" i="3"/>
  <c r="I61" i="3"/>
  <c r="I60" i="3" s="1"/>
  <c r="I67" i="3"/>
  <c r="E10" i="3"/>
  <c r="E9" i="3" s="1"/>
  <c r="K11" i="3"/>
  <c r="K10" i="3" s="1"/>
  <c r="K9" i="3" s="1"/>
  <c r="D55" i="3"/>
  <c r="D54" i="3" s="1"/>
  <c r="D53" i="3" s="1"/>
  <c r="D30" i="3" s="1"/>
  <c r="D29" i="3" s="1"/>
  <c r="J55" i="3"/>
  <c r="J54" i="3" s="1"/>
  <c r="J53" i="3" s="1"/>
  <c r="J30" i="3" s="1"/>
  <c r="F61" i="3"/>
  <c r="F60" i="3" s="1"/>
  <c r="F67" i="3"/>
  <c r="D8" i="3"/>
  <c r="D7" i="3" s="1"/>
  <c r="D6" i="3" s="1"/>
  <c r="D65" i="3"/>
  <c r="I65" i="3"/>
  <c r="H61" i="3"/>
  <c r="H60" i="3" s="1"/>
  <c r="H67" i="3"/>
  <c r="H68" i="3" s="1"/>
  <c r="J8" i="3"/>
  <c r="J7" i="3" s="1"/>
  <c r="J6" i="3" s="1"/>
  <c r="H30" i="3"/>
  <c r="H29" i="3" s="1"/>
  <c r="F10" i="3"/>
  <c r="F9" i="3" s="1"/>
  <c r="K22" i="3"/>
  <c r="F22" i="3"/>
  <c r="E30" i="3"/>
  <c r="E29" i="3" s="1"/>
  <c r="K54" i="3"/>
  <c r="K53" i="3" s="1"/>
  <c r="K30" i="3" s="1"/>
  <c r="K29" i="3" s="1"/>
  <c r="J65" i="3"/>
  <c r="J69" i="3" l="1"/>
  <c r="D68" i="3"/>
  <c r="D69" i="3" s="1"/>
  <c r="K8" i="3"/>
  <c r="K7" i="3" s="1"/>
  <c r="K6" i="3" s="1"/>
  <c r="K65" i="3"/>
  <c r="D67" i="3"/>
  <c r="E8" i="3"/>
  <c r="E7" i="3" s="1"/>
  <c r="E6" i="3" s="1"/>
  <c r="E65" i="3"/>
  <c r="E69" i="3" s="1"/>
  <c r="I8" i="3"/>
  <c r="I7" i="3" s="1"/>
  <c r="I6" i="3" s="1"/>
  <c r="K67" i="3"/>
  <c r="K68" i="3" s="1"/>
  <c r="H69" i="3"/>
  <c r="F65" i="3"/>
  <c r="F69" i="3" s="1"/>
  <c r="F8" i="3"/>
  <c r="F7" i="3" s="1"/>
  <c r="F6" i="3" s="1"/>
  <c r="I69" i="3"/>
  <c r="J29" i="3"/>
  <c r="K69" i="3" l="1"/>
  <c r="H71" i="3"/>
  <c r="E70" i="3"/>
  <c r="E71" i="3"/>
  <c r="D71" i="3" s="1"/>
  <c r="I70" i="3"/>
  <c r="I71" i="3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47" authorId="0" shapeId="0" xr:uid="{0924E157-BD21-4729-9B50-7668B66B46F1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C2FA16C5-D96E-4A2E-BA5A-C0545DFFD3A0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<sst xmlns="http://schemas.openxmlformats.org/spreadsheetml/2006/main" count="393" uniqueCount="185">
  <si>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</si>
  <si>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</si>
  <si>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</si>
  <si>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</si>
  <si>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</si>
  <si>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</si>
  <si>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</si>
  <si>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</si>
  <si>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</si>
  <si>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</si>
  <si>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</si>
  <si>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</si>
  <si>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</si>
  <si>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</si>
  <si>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</si>
  <si>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</si>
  <si>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</si>
  <si>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</si>
  <si>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</si>
  <si>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</si>
  <si>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</si>
  <si>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</si>
  <si>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</si>
  <si>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</si>
  <si>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</si>
  <si>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</si>
  <si>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</si>
  <si>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</si>
  <si>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</si>
  <si>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</si>
  <si>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</si>
  <si>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</si>
  <si>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</si>
  <si>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</si>
  <si>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</si>
  <si>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</si>
  <si>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</si>
  <si>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</si>
  <si>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</si>
  <si>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</si>
  <si>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</si>
  <si>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</si>
  <si>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</si>
  <si>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</si>
  <si>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</si>
  <si>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</si>
  <si>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</si>
  <si>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</si>
  <si>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</si>
  <si>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</si>
  <si>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</si>
  <si>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</si>
  <si>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>รองผู้อำนวยการสำนักงานเขตพื้นที่การศึกษา รักษาราชการแทน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</si>
  <si>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</si>
  <si>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</si>
  <si>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</si>
  <si>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</si>
  <si>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</si>
  <si>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</si>
  <si>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</si>
  <si>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</si>
  <si>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2.4.1</t>
  </si>
  <si>
    <t>พิไลภรณ์</t>
  </si>
  <si>
    <t>ตรวจสอบแล้วถูกต้อง</t>
  </si>
  <si>
    <t xml:space="preserve">ค่าสาธารณูปโภค </t>
  </si>
  <si>
    <t>3.2.1</t>
  </si>
  <si>
    <t>5.2</t>
  </si>
  <si>
    <t>5.2.1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</si>
  <si>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</si>
  <si>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</si>
  <si>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</si>
  <si>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</si>
  <si>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</si>
  <si>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</si>
  <si>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</si>
  <si>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</si>
  <si>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</si>
  <si>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2566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</si>
  <si>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</si>
  <si>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</si>
  <si>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</si>
  <si>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</si>
  <si>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</si>
  <si>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</si>
  <si>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</si>
  <si>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ก</t>
  </si>
  <si>
    <t>1)</t>
  </si>
  <si>
    <t>2)</t>
  </si>
  <si>
    <t>3)</t>
  </si>
  <si>
    <t>ข</t>
  </si>
  <si>
    <t xml:space="preserve">  ค่าที่ดินและสิ่งก่อสร้าง 6611320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</si>
  <si>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</si>
  <si>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</si>
  <si>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กลุ่มนิเทศติดตามและประเมินผลการจัดการศึกษา/ร.ร.ร่วมจิตประสาท</t>
  </si>
  <si>
    <t>ร.ร.ร่วมจิตประสาท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</si>
  <si>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</si>
  <si>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</si>
  <si>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</si>
  <si>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วัดเขียนเขต/สุวรรณี/ชิตพงษ์/ธณัฐ</t>
  </si>
  <si>
    <t>กลุ่มนิเทศ/จัดสรรให้ร.ร. ๆละ 4,000 บาท</t>
  </si>
  <si>
    <t>นิเทศ/รอแจ้งจัดสรรให้ร.ร. 10,000 บาท</t>
  </si>
  <si>
    <t>กลุ่มนิเทศติดตามและประเมินผล วัดเขียนเขต</t>
  </si>
  <si>
    <t>ร.ร.วัดเขียนเขต</t>
  </si>
  <si>
    <t>ร.ร.</t>
  </si>
  <si>
    <t>รอบุคคลแจ้ง</t>
  </si>
  <si>
    <t>ร.ร.วัดลาดสนุ่น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</si>
  <si>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</si>
  <si>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</si>
  <si>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</si>
  <si>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กลุ่มบริหารงานการเงินและสินทรัพย์/ร่วมจิตประสาทแจ้งไม่เบิก</t>
  </si>
  <si>
    <t>ร.ร.วัดนิเทศน์</t>
  </si>
  <si>
    <t>ร่วมจิตประสาท</t>
  </si>
  <si>
    <t>รอบุคคลและรอศน.แจ้งรายชื่อผู้เข้ารับการอบรม</t>
  </si>
  <si>
    <t>นางสายชล จั่นทองคำ</t>
  </si>
  <si>
    <t>ร.ร.วัดเขียนเขต/กลุ่มนิเทศติดตามและประเมินผลการจัดการศึกษา</t>
  </si>
  <si>
    <t>กลุ่มอำนวยการ/อนุชา</t>
  </si>
  <si>
    <t>กลุ่มนิเทศติดตามและประเมินผลฯ/ศน.กานต์ระวี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</si>
  <si>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</si>
  <si>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</si>
  <si>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ประจำปีงบประมาณ พ.ศ. 2567</t>
  </si>
  <si>
    <t>กลุ่มบริหารงานบุคค/กค 66</t>
  </si>
  <si>
    <t>ลงชื่อ                                  เลขานุการคณะกรรมการติดตามเร่งรัดการเบิกจ่ายเงินฯ</t>
  </si>
  <si>
    <t>(รายละเอียด 2)</t>
  </si>
  <si>
    <t>สำนักงานเขตพื้นที่การศึกษาประถมศึกษาปทุมธานี เขต 2</t>
  </si>
  <si>
    <t>ตามมมาตรการเร่งรัดการเบิกจ่ายเงินงบประมาณและการใช้จ่ายภาครัฐ ประจำปีงบประมาณ  พ.ศ. 2566</t>
  </si>
  <si>
    <t>ตามหนังสือสำนักเลขาธิการคณะรัฐมนตรี ด่วนที่สุด ที่ นร 0505/ว 427  ลงวันที่ 28  กันยายน  2565</t>
  </si>
  <si>
    <t xml:space="preserve">  (รายละเอียด 1)</t>
  </si>
  <si>
    <t>เป้าหมายตามมติ ครม.(%)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</si>
  <si>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</si>
  <si>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</si>
  <si>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</si>
  <si>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สรุปผลการเบิกจ่าย</t>
  </si>
  <si>
    <t>ใช้จ่าย</t>
  </si>
  <si>
    <t>บาท</t>
  </si>
  <si>
    <t>%</t>
  </si>
  <si>
    <t>1.</t>
  </si>
  <si>
    <t>การเบิกจ่ายในภาพรวม(ทั้งปี)</t>
  </si>
  <si>
    <t>1.1</t>
  </si>
  <si>
    <t>ไตรมาสที่ 1    ต.ค.66 - ธ.ค.66</t>
  </si>
  <si>
    <t>1.2</t>
  </si>
  <si>
    <t>ไตรมาสที่ 2    ม.ค.67 - มี.ค.67</t>
  </si>
  <si>
    <t>1.3</t>
  </si>
  <si>
    <t>ไตรมาสที่ 3    เม.ย.67 - มิ.ย.67</t>
  </si>
  <si>
    <t>1.4</t>
  </si>
  <si>
    <t>ไตรมาสที่ 4    ก.ค.67 - ก.ย.67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</si>
  <si>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</si>
  <si>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</si>
  <si>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</si>
  <si>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</si>
  <si>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</si>
  <si>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</si>
  <si>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</si>
  <si>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</si>
  <si>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</si>
  <si>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</si>
  <si>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</si>
  <si>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</si>
  <si>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</si>
  <si>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</si>
  <si>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</si>
  <si>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</si>
  <si>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</si>
  <si>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</si>
  <si>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 xml:space="preserve">      ประธานคณะกรรมการติดตามเร่งรัดการใช้จ่ายเงินฯ</t>
  </si>
  <si>
    <t>เลขานุการคณะกรรมการ</t>
  </si>
  <si>
    <t xml:space="preserve">     (นางพัชรี  เรืองรุ่ง)</t>
  </si>
  <si>
    <t>ติดตามเร่งรัดการเบิกจ่ายเงินฯ</t>
  </si>
  <si>
    <t xml:space="preserve">                   ประธานคณะกรรมการ</t>
  </si>
  <si>
    <t xml:space="preserve">                         (นายคำโพธิ์  บุญสิงห์)     ติดตามเร่งรัดการเบิกจ่ายเงินฯ</t>
  </si>
  <si>
    <t>ผลการติดตามเร่งรัดการใช้จ่ายเงินงบประมาณรายจ่าย ประจำปีงบประมาณ พ.ศ. 2566</t>
  </si>
  <si>
    <t>ผลการเบิกจ่ายและใช้จ่ายเป็นไปตามมติครม.</t>
  </si>
  <si>
    <t xml:space="preserve"> </t>
  </si>
  <si>
    <t>(นางกชพรรณ  บุญงามสม)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</si>
  <si>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</si>
  <si>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                             </t>
  </si>
  <si>
    <t xml:space="preserve">                </t>
  </si>
  <si>
    <t>ประธานคณะกรรมการติดตามเร่งรัดการเบิกจ่ายเงินฯ</t>
  </si>
  <si>
    <t>(รายละเอียด 3)</t>
  </si>
  <si>
    <t>กลุ่มบริหารงานการเงินและสินทรัย์</t>
  </si>
  <si>
    <t>ลงชื่อ                                  เลขานุการคณะกรรมการติดตามเร่งรัดการใช้จ่ายเงินฯ</t>
  </si>
  <si>
    <t xml:space="preserve">        ประธานคณะกรรมการเร่งรัดติดตามฯ</t>
  </si>
  <si>
    <t>ประจำเดือน ธันวาคม 2566</t>
  </si>
  <si>
    <t xml:space="preserve">                       ลงชื่อ                                ผู้จัดทำ</t>
  </si>
  <si>
    <t>(นางสาวสุพิชสิริ ถิรวัฒนาพงศ์)</t>
  </si>
  <si>
    <t xml:space="preserve">     ประจำเดือน ธันวาคม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</si>
</sst>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3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2"/>
      <color theme="0"/>
      <name val="TH Sarabun New"/>
      <family val="2"/>
    </font>
    <font>
      <b/>
      <sz val="12"/>
      <color theme="1"/>
      <name val="TH SarabunPSK"/>
      <family val="2"/>
    </font>
    <font>
      <b/>
      <sz val="16"/>
      <name val="TH SarabunPSK"/>
      <family val="2"/>
    </font>
    <font>
      <b/>
      <sz val="10"/>
      <name val="TH SarabunPSK"/>
      <family val="2"/>
    </font>
    <font>
      <b/>
      <sz val="12"/>
      <color rgb="FFFF0000"/>
      <name val="TH SarabunPSK"/>
      <family val="2"/>
    </font>
    <font>
      <b/>
      <sz val="14"/>
      <color rgb="FFFF0000"/>
      <name val="TH SarabunPSK"/>
      <family val="2"/>
    </font>
    <font>
      <sz val="12"/>
      <color rgb="FFFF0000"/>
      <name val="TH SarabunPSK"/>
      <family val="2"/>
    </font>
    <font>
      <sz val="12"/>
      <color theme="0"/>
      <name val="TH SarabunPSK"/>
      <family val="2"/>
    </font>
    <font>
      <sz val="16"/>
      <color theme="1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217">
    <xf numFmtId="0" fontId="0" fillId="0" borderId="0" xfId="0"/>
    <xf numFmtId="2" fontId="3" fillId="0" borderId="0" xfId="0" applyNumberFormat="1" applyFont="1"/>
    <xf numFmtId="0" fontId="3" fillId="0" borderId="0" xfId="0" applyFont="1"/>
    <xf numFmtId="187" fontId="3" fillId="0" borderId="0" xfId="1" applyFont="1"/>
    <xf numFmtId="0" fontId="3" fillId="0" borderId="0" xfId="0" applyFont="1" applyAlignment="1">
      <alignment horizontal="center"/>
    </xf>
    <xf numFmtId="0" fontId="3" fillId="6" borderId="0" xfId="0" applyFont="1" applyFill="1"/>
    <xf numFmtId="0" fontId="3" fillId="6" borderId="6" xfId="0" applyFont="1" applyFill="1" applyBorder="1"/>
    <xf numFmtId="2" fontId="3" fillId="6" borderId="0" xfId="0" applyNumberFormat="1" applyFont="1" applyFill="1"/>
    <xf numFmtId="0" fontId="2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2" fontId="6" fillId="0" borderId="0" xfId="0" applyNumberFormat="1" applyFont="1"/>
    <xf numFmtId="0" fontId="8" fillId="0" borderId="0" xfId="0" applyFont="1"/>
    <xf numFmtId="0" fontId="3" fillId="0" borderId="1" xfId="0" applyFont="1" applyBorder="1"/>
    <xf numFmtId="49" fontId="2" fillId="20" borderId="6" xfId="0" applyNumberFormat="1" applyFont="1" applyFill="1" applyBorder="1" applyAlignment="1">
      <alignment horizontal="left" vertical="center"/>
    </xf>
    <xf numFmtId="0" fontId="2" fillId="20" borderId="6" xfId="0" applyFont="1" applyFill="1" applyBorder="1" applyAlignment="1">
      <alignment horizontal="left" vertical="center"/>
    </xf>
    <xf numFmtId="0" fontId="3" fillId="9" borderId="6" xfId="0" applyFont="1" applyFill="1" applyBorder="1"/>
    <xf numFmtId="0" fontId="3" fillId="7" borderId="6" xfId="0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left"/>
    </xf>
    <xf numFmtId="0" fontId="3" fillId="7" borderId="6" xfId="0" applyFont="1" applyFill="1" applyBorder="1"/>
    <xf numFmtId="0" fontId="3" fillId="12" borderId="6" xfId="0" applyFont="1" applyFill="1" applyBorder="1" applyAlignment="1">
      <alignment vertical="top"/>
    </xf>
    <xf numFmtId="2" fontId="3" fillId="12" borderId="6" xfId="0" applyNumberFormat="1" applyFont="1" applyFill="1" applyBorder="1" applyAlignment="1">
      <alignment horizontal="left" vertical="top" wrapText="1"/>
    </xf>
    <xf numFmtId="0" fontId="3" fillId="12" borderId="6" xfId="0" applyFont="1" applyFill="1" applyBorder="1" applyAlignment="1">
      <alignment horizontal="left" vertical="top"/>
    </xf>
    <xf numFmtId="187" fontId="3" fillId="6" borderId="6" xfId="0" applyNumberFormat="1" applyFont="1" applyFill="1" applyBorder="1" applyAlignment="1">
      <alignment horizontal="left"/>
    </xf>
    <xf numFmtId="190" fontId="3" fillId="9" borderId="5" xfId="0" applyNumberFormat="1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left" vertical="top"/>
    </xf>
    <xf numFmtId="2" fontId="2" fillId="7" borderId="5" xfId="0" applyNumberFormat="1" applyFont="1" applyFill="1" applyBorder="1" applyAlignment="1">
      <alignment horizontal="left"/>
    </xf>
    <xf numFmtId="43" fontId="2" fillId="7" borderId="6" xfId="0" applyNumberFormat="1" applyFont="1" applyFill="1" applyBorder="1" applyAlignment="1">
      <alignment horizontal="center"/>
    </xf>
    <xf numFmtId="0" fontId="3" fillId="7" borderId="2" xfId="0" applyFont="1" applyFill="1" applyBorder="1"/>
    <xf numFmtId="2" fontId="2" fillId="7" borderId="2" xfId="0" applyNumberFormat="1" applyFont="1" applyFill="1" applyBorder="1" applyAlignment="1">
      <alignment horizontal="left"/>
    </xf>
    <xf numFmtId="3" fontId="3" fillId="12" borderId="6" xfId="0" applyNumberFormat="1" applyFont="1" applyFill="1" applyBorder="1" applyAlignment="1">
      <alignment vertical="top"/>
    </xf>
    <xf numFmtId="0" fontId="2" fillId="7" borderId="13" xfId="0" applyFont="1" applyFill="1" applyBorder="1"/>
    <xf numFmtId="2" fontId="2" fillId="7" borderId="13" xfId="0" applyNumberFormat="1" applyFont="1" applyFill="1" applyBorder="1"/>
    <xf numFmtId="3" fontId="3" fillId="0" borderId="6" xfId="0" applyNumberFormat="1" applyFont="1" applyBorder="1"/>
    <xf numFmtId="2" fontId="3" fillId="12" borderId="2" xfId="0" applyNumberFormat="1" applyFont="1" applyFill="1" applyBorder="1" applyAlignment="1">
      <alignment vertical="top"/>
    </xf>
    <xf numFmtId="3" fontId="3" fillId="6" borderId="6" xfId="0" applyNumberFormat="1" applyFont="1" applyFill="1" applyBorder="1"/>
    <xf numFmtId="0" fontId="3" fillId="22" borderId="6" xfId="0" applyFont="1" applyFill="1" applyBorder="1" applyAlignment="1">
      <alignment vertical="top"/>
    </xf>
    <xf numFmtId="0" fontId="3" fillId="22" borderId="6" xfId="0" applyFont="1" applyFill="1" applyBorder="1" applyAlignment="1">
      <alignment vertical="top" wrapText="1"/>
    </xf>
    <xf numFmtId="3" fontId="3" fillId="22" borderId="6" xfId="0" applyNumberFormat="1" applyFont="1" applyFill="1" applyBorder="1" applyAlignment="1">
      <alignment vertical="top"/>
    </xf>
    <xf numFmtId="0" fontId="3" fillId="6" borderId="5" xfId="0" applyFont="1" applyFill="1" applyBorder="1"/>
    <xf numFmtId="187" fontId="3" fillId="6" borderId="5" xfId="0" applyNumberFormat="1" applyFont="1" applyFill="1" applyBorder="1" applyAlignment="1">
      <alignment horizontal="left"/>
    </xf>
    <xf numFmtId="0" fontId="3" fillId="18" borderId="14" xfId="0" applyFont="1" applyFill="1" applyBorder="1"/>
    <xf numFmtId="3" fontId="3" fillId="18" borderId="6" xfId="0" applyNumberFormat="1" applyFont="1" applyFill="1" applyBorder="1"/>
    <xf numFmtId="2" fontId="2" fillId="11" borderId="6" xfId="0" applyNumberFormat="1" applyFont="1" applyFill="1" applyBorder="1" applyAlignment="1">
      <alignment vertical="top"/>
    </xf>
    <xf numFmtId="2" fontId="2" fillId="11" borderId="6" xfId="0" applyNumberFormat="1" applyFont="1" applyFill="1" applyBorder="1" applyAlignment="1">
      <alignment vertical="top" wrapText="1"/>
    </xf>
    <xf numFmtId="2" fontId="3" fillId="7" borderId="6" xfId="0" applyNumberFormat="1" applyFont="1" applyFill="1" applyBorder="1"/>
    <xf numFmtId="2" fontId="2" fillId="7" borderId="6" xfId="0" applyNumberFormat="1" applyFont="1" applyFill="1" applyBorder="1"/>
    <xf numFmtId="2" fontId="3" fillId="6" borderId="19" xfId="0" applyNumberFormat="1" applyFont="1" applyFill="1" applyBorder="1"/>
    <xf numFmtId="2" fontId="2" fillId="9" borderId="6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vertical="top"/>
    </xf>
    <xf numFmtId="0" fontId="3" fillId="6" borderId="6" xfId="0" applyFont="1" applyFill="1" applyBorder="1" applyAlignment="1">
      <alignment vertical="top" wrapText="1"/>
    </xf>
    <xf numFmtId="0" fontId="3" fillId="10" borderId="6" xfId="0" applyFont="1" applyFill="1" applyBorder="1" applyAlignment="1">
      <alignment vertical="top"/>
    </xf>
    <xf numFmtId="0" fontId="2" fillId="23" borderId="2" xfId="0" applyFont="1" applyFill="1" applyBorder="1"/>
    <xf numFmtId="0" fontId="3" fillId="16" borderId="6" xfId="0" applyFont="1" applyFill="1" applyBorder="1"/>
    <xf numFmtId="0" fontId="2" fillId="16" borderId="6" xfId="0" applyFont="1" applyFill="1" applyBorder="1" applyAlignment="1">
      <alignment horizontal="center"/>
    </xf>
    <xf numFmtId="187" fontId="3" fillId="0" borderId="0" xfId="1" applyFont="1" applyAlignment="1">
      <alignment horizontal="right"/>
    </xf>
    <xf numFmtId="0" fontId="3" fillId="0" borderId="3" xfId="0" applyFont="1" applyBorder="1"/>
    <xf numFmtId="0" fontId="0" fillId="0" borderId="0" xfId="0" applyAlignme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2" fontId="12" fillId="0" borderId="0" xfId="0" applyNumberFormat="1" applyFont="1"/>
    <xf numFmtId="0" fontId="12" fillId="0" borderId="0" xfId="0" applyFont="1"/>
    <xf numFmtId="187" fontId="12" fillId="0" borderId="0" xfId="1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187" fontId="12" fillId="0" borderId="0" xfId="1" applyFont="1" applyBorder="1"/>
    <xf numFmtId="49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12" fillId="6" borderId="0" xfId="0" applyFont="1" applyFill="1" applyAlignment="1">
      <alignment horizontal="left"/>
    </xf>
    <xf numFmtId="49" fontId="12" fillId="6" borderId="0" xfId="0" applyNumberFormat="1" applyFont="1" applyFill="1" applyAlignment="1">
      <alignment horizontal="center"/>
    </xf>
    <xf numFmtId="2" fontId="12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 vertical="center"/>
    </xf>
    <xf numFmtId="43" fontId="12" fillId="6" borderId="0" xfId="0" applyNumberFormat="1" applyFont="1" applyFill="1" applyAlignment="1">
      <alignment horizontal="center"/>
    </xf>
    <xf numFmtId="43" fontId="12" fillId="6" borderId="0" xfId="0" applyNumberFormat="1" applyFont="1" applyFill="1" applyAlignment="1">
      <alignment horizontal="left"/>
    </xf>
    <xf numFmtId="187" fontId="12" fillId="6" borderId="0" xfId="1" applyFont="1" applyFill="1" applyBorder="1"/>
    <xf numFmtId="187" fontId="12" fillId="6" borderId="0" xfId="1" applyFont="1" applyFill="1"/>
    <xf numFmtId="0" fontId="12" fillId="6" borderId="0" xfId="0" applyFont="1" applyFill="1"/>
    <xf numFmtId="0" fontId="12" fillId="4" borderId="0" xfId="0" applyFont="1" applyFill="1" applyAlignment="1">
      <alignment horizontal="center"/>
    </xf>
    <xf numFmtId="43" fontId="12" fillId="4" borderId="0" xfId="0" applyNumberFormat="1" applyFont="1" applyFill="1" applyAlignment="1">
      <alignment horizontal="center"/>
    </xf>
    <xf numFmtId="43" fontId="12" fillId="4" borderId="0" xfId="0" applyNumberFormat="1" applyFont="1" applyFill="1" applyAlignment="1">
      <alignment horizontal="left"/>
    </xf>
    <xf numFmtId="0" fontId="12" fillId="4" borderId="0" xfId="0" applyFont="1" applyFill="1" applyAlignment="1">
      <alignment horizontal="left"/>
    </xf>
    <xf numFmtId="49" fontId="12" fillId="4" borderId="0" xfId="0" applyNumberFormat="1" applyFont="1" applyFill="1" applyAlignment="1">
      <alignment horizontal="center"/>
    </xf>
    <xf numFmtId="2" fontId="12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187" fontId="12" fillId="6" borderId="0" xfId="0" applyNumberFormat="1" applyFont="1" applyFill="1" applyAlignment="1">
      <alignment horizontal="center"/>
    </xf>
    <xf numFmtId="188" fontId="12" fillId="0" borderId="0" xfId="1" applyNumberFormat="1" applyFont="1" applyAlignment="1">
      <alignment horizontal="right"/>
    </xf>
    <xf numFmtId="0" fontId="12" fillId="2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6" borderId="0" xfId="0" applyFont="1" applyFill="1" applyAlignment="1">
      <alignment horizontal="center"/>
    </xf>
    <xf numFmtId="0" fontId="3" fillId="6" borderId="17" xfId="0" applyFont="1" applyFill="1" applyBorder="1"/>
    <xf numFmtId="0" fontId="3" fillId="6" borderId="17" xfId="0" applyFont="1" applyFill="1" applyBorder="1" applyAlignment="1">
      <alignment horizontal="left"/>
    </xf>
    <xf numFmtId="187" fontId="3" fillId="6" borderId="20" xfId="0" applyNumberFormat="1" applyFont="1" applyFill="1" applyBorder="1" applyAlignment="1">
      <alignment horizontal="left"/>
    </xf>
    <xf numFmtId="2" fontId="2" fillId="24" borderId="5" xfId="0" applyNumberFormat="1" applyFont="1" applyFill="1" applyBorder="1" applyAlignment="1">
      <alignment horizontal="left" vertical="top" wrapText="1"/>
    </xf>
    <xf numFmtId="2" fontId="3" fillId="22" borderId="19" xfId="0" applyNumberFormat="1" applyFont="1" applyFill="1" applyBorder="1" applyAlignment="1">
      <alignment vertical="center"/>
    </xf>
    <xf numFmtId="2" fontId="3" fillId="22" borderId="6" xfId="0" applyNumberFormat="1" applyFont="1" applyFill="1" applyBorder="1" applyAlignment="1">
      <alignment vertical="center"/>
    </xf>
    <xf numFmtId="2" fontId="3" fillId="9" borderId="6" xfId="0" applyNumberFormat="1" applyFont="1" applyFill="1" applyBorder="1"/>
    <xf numFmtId="0" fontId="3" fillId="6" borderId="2" xfId="0" applyFont="1" applyFill="1" applyBorder="1"/>
    <xf numFmtId="0" fontId="3" fillId="8" borderId="6" xfId="0" applyFont="1" applyFill="1" applyBorder="1" applyAlignment="1">
      <alignment horizontal="center" vertical="top"/>
    </xf>
    <xf numFmtId="0" fontId="3" fillId="8" borderId="6" xfId="0" applyFont="1" applyFill="1" applyBorder="1"/>
    <xf numFmtId="0" fontId="2" fillId="23" borderId="4" xfId="0" applyFont="1" applyFill="1" applyBorder="1" applyAlignment="1">
      <alignment horizontal="center"/>
    </xf>
    <xf numFmtId="43" fontId="3" fillId="23" borderId="4" xfId="0" applyNumberFormat="1" applyFont="1" applyFill="1" applyBorder="1" applyAlignment="1">
      <alignment horizontal="left"/>
    </xf>
    <xf numFmtId="0" fontId="3" fillId="6" borderId="14" xfId="0" applyFont="1" applyFill="1" applyBorder="1"/>
    <xf numFmtId="0" fontId="3" fillId="6" borderId="14" xfId="0" applyFont="1" applyFill="1" applyBorder="1" applyAlignment="1">
      <alignment horizontal="left"/>
    </xf>
    <xf numFmtId="187" fontId="3" fillId="6" borderId="21" xfId="0" applyNumberFormat="1" applyFont="1" applyFill="1" applyBorder="1" applyAlignment="1">
      <alignment horizontal="left"/>
    </xf>
    <xf numFmtId="0" fontId="3" fillId="12" borderId="13" xfId="0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/>
    </xf>
    <xf numFmtId="3" fontId="3" fillId="12" borderId="13" xfId="0" applyNumberFormat="1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 wrapText="1"/>
    </xf>
    <xf numFmtId="3" fontId="3" fillId="22" borderId="13" xfId="0" applyNumberFormat="1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/>
    </xf>
    <xf numFmtId="43" fontId="2" fillId="0" borderId="1" xfId="2" applyFont="1" applyBorder="1" applyAlignment="1"/>
    <xf numFmtId="189" fontId="2" fillId="20" borderId="6" xfId="2" applyNumberFormat="1" applyFont="1" applyFill="1" applyBorder="1" applyAlignment="1">
      <alignment horizontal="right" vertical="center"/>
    </xf>
    <xf numFmtId="43" fontId="2" fillId="20" borderId="6" xfId="2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top"/>
    </xf>
    <xf numFmtId="49" fontId="2" fillId="21" borderId="5" xfId="0" applyNumberFormat="1" applyFont="1" applyFill="1" applyBorder="1" applyAlignment="1">
      <alignment horizontal="left" vertical="top"/>
    </xf>
    <xf numFmtId="43" fontId="3" fillId="21" borderId="5" xfId="2" applyFont="1" applyFill="1" applyBorder="1" applyAlignment="1">
      <alignment horizontal="right" vertical="top"/>
    </xf>
    <xf numFmtId="0" fontId="3" fillId="21" borderId="6" xfId="0" applyFont="1" applyFill="1" applyBorder="1" applyAlignment="1">
      <alignment vertical="top"/>
    </xf>
    <xf numFmtId="43" fontId="3" fillId="7" borderId="6" xfId="2" applyFont="1" applyFill="1" applyBorder="1" applyAlignment="1">
      <alignment horizontal="right"/>
    </xf>
    <xf numFmtId="43" fontId="3" fillId="12" borderId="6" xfId="2" applyFont="1" applyFill="1" applyBorder="1" applyAlignment="1">
      <alignment horizontal="right" vertical="top"/>
    </xf>
    <xf numFmtId="43" fontId="3" fillId="6" borderId="17" xfId="2" applyFont="1" applyFill="1" applyBorder="1" applyAlignment="1">
      <alignment horizontal="right"/>
    </xf>
    <xf numFmtId="43" fontId="3" fillId="6" borderId="17" xfId="2" applyFont="1" applyFill="1" applyBorder="1" applyAlignment="1">
      <alignment horizontal="center"/>
    </xf>
    <xf numFmtId="43" fontId="3" fillId="6" borderId="17" xfId="2" applyFont="1" applyFill="1" applyBorder="1"/>
    <xf numFmtId="43" fontId="3" fillId="6" borderId="14" xfId="2" applyFont="1" applyFill="1" applyBorder="1" applyAlignment="1">
      <alignment horizontal="right"/>
    </xf>
    <xf numFmtId="43" fontId="3" fillId="6" borderId="14" xfId="2" applyFont="1" applyFill="1" applyBorder="1" applyAlignment="1">
      <alignment horizontal="center"/>
    </xf>
    <xf numFmtId="43" fontId="3" fillId="6" borderId="14" xfId="2" applyFont="1" applyFill="1" applyBorder="1"/>
    <xf numFmtId="43" fontId="3" fillId="9" borderId="5" xfId="2" applyFont="1" applyFill="1" applyBorder="1" applyAlignment="1">
      <alignment horizontal="right" vertical="top"/>
    </xf>
    <xf numFmtId="43" fontId="2" fillId="7" borderId="6" xfId="2" applyFont="1" applyFill="1" applyBorder="1" applyAlignment="1">
      <alignment horizontal="right"/>
    </xf>
    <xf numFmtId="43" fontId="3" fillId="7" borderId="13" xfId="2" applyFont="1" applyFill="1" applyBorder="1" applyAlignment="1">
      <alignment horizontal="right"/>
    </xf>
    <xf numFmtId="43" fontId="2" fillId="7" borderId="6" xfId="2" applyFont="1" applyFill="1" applyBorder="1"/>
    <xf numFmtId="43" fontId="3" fillId="12" borderId="13" xfId="2" applyFont="1" applyFill="1" applyBorder="1" applyAlignment="1">
      <alignment horizontal="right" vertical="top"/>
    </xf>
    <xf numFmtId="0" fontId="3" fillId="6" borderId="14" xfId="0" applyFont="1" applyFill="1" applyBorder="1" applyAlignment="1">
      <alignment vertical="top"/>
    </xf>
    <xf numFmtId="2" fontId="3" fillId="6" borderId="14" xfId="0" applyNumberFormat="1" applyFont="1" applyFill="1" applyBorder="1" applyAlignment="1">
      <alignment vertical="top"/>
    </xf>
    <xf numFmtId="43" fontId="3" fillId="6" borderId="14" xfId="2" applyFont="1" applyFill="1" applyBorder="1" applyAlignment="1">
      <alignment horizontal="right" vertical="top"/>
    </xf>
    <xf numFmtId="43" fontId="3" fillId="6" borderId="14" xfId="2" applyFont="1" applyFill="1" applyBorder="1" applyAlignment="1">
      <alignment horizontal="center" vertical="top"/>
    </xf>
    <xf numFmtId="43" fontId="3" fillId="6" borderId="14" xfId="2" applyFont="1" applyFill="1" applyBorder="1" applyAlignment="1">
      <alignment horizontal="left" vertical="top"/>
    </xf>
    <xf numFmtId="14" fontId="3" fillId="6" borderId="14" xfId="0" quotePrefix="1" applyNumberFormat="1" applyFont="1" applyFill="1" applyBorder="1" applyAlignment="1">
      <alignment horizontal="left" vertical="top"/>
    </xf>
    <xf numFmtId="187" fontId="3" fillId="6" borderId="21" xfId="0" applyNumberFormat="1" applyFont="1" applyFill="1" applyBorder="1" applyAlignment="1">
      <alignment horizontal="left" vertical="top"/>
    </xf>
    <xf numFmtId="3" fontId="3" fillId="6" borderId="14" xfId="0" applyNumberFormat="1" applyFont="1" applyFill="1" applyBorder="1" applyAlignment="1">
      <alignment horizontal="left" vertical="top"/>
    </xf>
    <xf numFmtId="2" fontId="3" fillId="12" borderId="6" xfId="0" applyNumberFormat="1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/>
    </xf>
    <xf numFmtId="43" fontId="3" fillId="6" borderId="5" xfId="2" applyFont="1" applyFill="1" applyBorder="1" applyAlignment="1">
      <alignment horizontal="right" vertical="top"/>
    </xf>
    <xf numFmtId="43" fontId="3" fillId="6" borderId="5" xfId="2" applyFont="1" applyFill="1" applyBorder="1" applyAlignment="1">
      <alignment horizontal="center" vertical="top"/>
    </xf>
    <xf numFmtId="43" fontId="2" fillId="7" borderId="13" xfId="2" applyFont="1" applyFill="1" applyBorder="1" applyAlignment="1">
      <alignment horizontal="right"/>
    </xf>
    <xf numFmtId="43" fontId="3" fillId="12" borderId="2" xfId="2" applyFont="1" applyFill="1" applyBorder="1" applyAlignment="1">
      <alignment horizontal="right" vertical="top"/>
    </xf>
    <xf numFmtId="43" fontId="3" fillId="6" borderId="6" xfId="2" applyFont="1" applyFill="1" applyBorder="1" applyAlignment="1">
      <alignment horizontal="right" vertical="top"/>
    </xf>
    <xf numFmtId="43" fontId="3" fillId="6" borderId="6" xfId="2" applyFont="1" applyFill="1" applyBorder="1" applyAlignment="1">
      <alignment horizontal="center" vertical="top"/>
    </xf>
    <xf numFmtId="187" fontId="3" fillId="6" borderId="6" xfId="0" applyNumberFormat="1" applyFont="1" applyFill="1" applyBorder="1" applyAlignment="1">
      <alignment horizontal="left" vertical="top"/>
    </xf>
    <xf numFmtId="3" fontId="3" fillId="6" borderId="6" xfId="0" applyNumberFormat="1" applyFont="1" applyFill="1" applyBorder="1" applyAlignment="1">
      <alignment vertical="top"/>
    </xf>
    <xf numFmtId="43" fontId="3" fillId="6" borderId="6" xfId="2" applyFont="1" applyFill="1" applyBorder="1" applyAlignment="1">
      <alignment horizontal="center"/>
    </xf>
    <xf numFmtId="43" fontId="3" fillId="6" borderId="6" xfId="2" applyFont="1" applyFill="1" applyBorder="1" applyAlignment="1">
      <alignment horizontal="right"/>
    </xf>
    <xf numFmtId="43" fontId="3" fillId="0" borderId="6" xfId="2" applyFont="1" applyBorder="1"/>
    <xf numFmtId="43" fontId="3" fillId="22" borderId="6" xfId="2" applyFont="1" applyFill="1" applyBorder="1" applyAlignment="1">
      <alignment horizontal="right" vertical="top"/>
    </xf>
    <xf numFmtId="43" fontId="3" fillId="0" borderId="6" xfId="2" applyFont="1" applyBorder="1" applyAlignment="1">
      <alignment vertical="top"/>
    </xf>
    <xf numFmtId="0" fontId="3" fillId="18" borderId="14" xfId="0" applyFont="1" applyFill="1" applyBorder="1" applyAlignment="1">
      <alignment vertical="top"/>
    </xf>
    <xf numFmtId="43" fontId="3" fillId="18" borderId="14" xfId="2" applyFont="1" applyFill="1" applyBorder="1" applyAlignment="1">
      <alignment horizontal="right" vertical="top"/>
    </xf>
    <xf numFmtId="3" fontId="3" fillId="18" borderId="14" xfId="0" applyNumberFormat="1" applyFont="1" applyFill="1" applyBorder="1" applyAlignment="1">
      <alignment vertical="top"/>
    </xf>
    <xf numFmtId="3" fontId="3" fillId="18" borderId="6" xfId="0" applyNumberFormat="1" applyFont="1" applyFill="1" applyBorder="1" applyAlignment="1">
      <alignment vertical="top"/>
    </xf>
    <xf numFmtId="0" fontId="3" fillId="18" borderId="6" xfId="0" applyFont="1" applyFill="1" applyBorder="1" applyAlignment="1">
      <alignment vertical="top"/>
    </xf>
    <xf numFmtId="43" fontId="3" fillId="18" borderId="6" xfId="2" applyFont="1" applyFill="1" applyBorder="1" applyAlignment="1">
      <alignment horizontal="right" vertical="top"/>
    </xf>
    <xf numFmtId="43" fontId="3" fillId="18" borderId="14" xfId="2" applyFont="1" applyFill="1" applyBorder="1" applyAlignment="1">
      <alignment horizontal="right"/>
    </xf>
    <xf numFmtId="43" fontId="3" fillId="6" borderId="5" xfId="2" applyFont="1" applyFill="1" applyBorder="1" applyAlignment="1">
      <alignment horizontal="right"/>
    </xf>
    <xf numFmtId="43" fontId="3" fillId="6" borderId="5" xfId="2" applyFont="1" applyFill="1" applyBorder="1" applyAlignment="1">
      <alignment horizontal="center"/>
    </xf>
    <xf numFmtId="43" fontId="8" fillId="11" borderId="6" xfId="2" applyFont="1" applyFill="1" applyBorder="1"/>
    <xf numFmtId="49" fontId="4" fillId="15" borderId="6" xfId="2" applyNumberFormat="1" applyFont="1" applyFill="1" applyBorder="1" applyAlignment="1">
      <alignment horizontal="center" vertical="top" wrapText="1"/>
    </xf>
    <xf numFmtId="49" fontId="4" fillId="15" borderId="6" xfId="2" applyNumberFormat="1" applyFont="1" applyFill="1" applyBorder="1" applyAlignment="1">
      <alignment horizontal="left" vertical="top" wrapText="1"/>
    </xf>
    <xf numFmtId="43" fontId="8" fillId="15" borderId="6" xfId="2" applyFont="1" applyFill="1" applyBorder="1" applyAlignment="1">
      <alignment vertical="top"/>
    </xf>
    <xf numFmtId="188" fontId="8" fillId="9" borderId="10" xfId="2" applyNumberFormat="1" applyFont="1" applyFill="1" applyBorder="1" applyAlignment="1">
      <alignment vertical="top"/>
    </xf>
    <xf numFmtId="49" fontId="4" fillId="9" borderId="6" xfId="2" applyNumberFormat="1" applyFont="1" applyFill="1" applyBorder="1" applyAlignment="1">
      <alignment vertical="top" wrapText="1"/>
    </xf>
    <xf numFmtId="43" fontId="8" fillId="9" borderId="6" xfId="2" applyFont="1" applyFill="1" applyBorder="1" applyAlignment="1">
      <alignment vertical="top"/>
    </xf>
    <xf numFmtId="43" fontId="3" fillId="22" borderId="6" xfId="2" applyFont="1" applyFill="1" applyBorder="1" applyAlignment="1">
      <alignment horizontal="right" vertical="center"/>
    </xf>
    <xf numFmtId="43" fontId="3" fillId="18" borderId="5" xfId="2" applyFont="1" applyFill="1" applyBorder="1" applyAlignment="1">
      <alignment horizontal="right"/>
    </xf>
    <xf numFmtId="43" fontId="3" fillId="0" borderId="5" xfId="2" applyFont="1" applyBorder="1"/>
    <xf numFmtId="1" fontId="2" fillId="22" borderId="6" xfId="0" applyNumberFormat="1" applyFont="1" applyFill="1" applyBorder="1" applyAlignment="1">
      <alignment horizontal="center" vertical="top"/>
    </xf>
    <xf numFmtId="2" fontId="2" fillId="22" borderId="6" xfId="0" applyNumberFormat="1" applyFont="1" applyFill="1" applyBorder="1" applyAlignment="1">
      <alignment vertical="top"/>
    </xf>
    <xf numFmtId="43" fontId="8" fillId="9" borderId="6" xfId="2" applyFont="1" applyFill="1" applyBorder="1"/>
    <xf numFmtId="189" fontId="8" fillId="7" borderId="6" xfId="2" applyNumberFormat="1" applyFont="1" applyFill="1" applyBorder="1"/>
    <xf numFmtId="49" fontId="4" fillId="7" borderId="6" xfId="2" applyNumberFormat="1" applyFont="1" applyFill="1" applyBorder="1" applyAlignment="1">
      <alignment horizontal="left"/>
    </xf>
    <xf numFmtId="187" fontId="8" fillId="7" borderId="6" xfId="2" applyNumberFormat="1" applyFont="1" applyFill="1" applyBorder="1"/>
    <xf numFmtId="43" fontId="8" fillId="7" borderId="6" xfId="2" applyFont="1" applyFill="1" applyBorder="1"/>
    <xf numFmtId="43" fontId="2" fillId="9" borderId="6" xfId="2" applyFont="1" applyFill="1" applyBorder="1" applyAlignment="1">
      <alignment horizontal="right"/>
    </xf>
    <xf numFmtId="43" fontId="3" fillId="0" borderId="5" xfId="2" applyFont="1" applyBorder="1" applyAlignment="1">
      <alignment vertical="top"/>
    </xf>
    <xf numFmtId="0" fontId="4" fillId="9" borderId="5" xfId="2" applyNumberFormat="1" applyFont="1" applyFill="1" applyBorder="1" applyAlignment="1">
      <alignment vertical="top"/>
    </xf>
    <xf numFmtId="0" fontId="4" fillId="9" borderId="5" xfId="2" applyNumberFormat="1" applyFont="1" applyFill="1" applyBorder="1" applyAlignment="1">
      <alignment vertical="top" wrapText="1"/>
    </xf>
    <xf numFmtId="43" fontId="8" fillId="9" borderId="5" xfId="2" applyFont="1" applyFill="1" applyBorder="1" applyAlignment="1">
      <alignment vertical="top"/>
    </xf>
    <xf numFmtId="43" fontId="2" fillId="7" borderId="1" xfId="2" applyFont="1" applyFill="1" applyBorder="1" applyAlignment="1">
      <alignment horizontal="left"/>
    </xf>
    <xf numFmtId="43" fontId="4" fillId="7" borderId="6" xfId="2" applyFont="1" applyFill="1" applyBorder="1"/>
    <xf numFmtId="188" fontId="8" fillId="15" borderId="6" xfId="2" applyNumberFormat="1" applyFont="1" applyFill="1" applyBorder="1" applyAlignment="1">
      <alignment horizontal="right" vertical="top"/>
    </xf>
    <xf numFmtId="188" fontId="8" fillId="15" borderId="6" xfId="2" applyNumberFormat="1" applyFont="1" applyFill="1" applyBorder="1" applyAlignment="1">
      <alignment horizontal="left" vertical="top" wrapText="1"/>
    </xf>
    <xf numFmtId="43" fontId="3" fillId="10" borderId="6" xfId="2" applyFont="1" applyFill="1" applyBorder="1" applyAlignment="1">
      <alignment horizontal="right" vertical="top"/>
    </xf>
    <xf numFmtId="43" fontId="2" fillId="6" borderId="6" xfId="2" applyFont="1" applyFill="1" applyBorder="1" applyAlignment="1">
      <alignment horizontal="center"/>
    </xf>
    <xf numFmtId="43" fontId="2" fillId="6" borderId="6" xfId="2" applyFont="1" applyFill="1" applyBorder="1" applyAlignment="1">
      <alignment horizontal="right"/>
    </xf>
    <xf numFmtId="43" fontId="3" fillId="6" borderId="6" xfId="2" applyFont="1" applyFill="1" applyBorder="1"/>
    <xf numFmtId="43" fontId="2" fillId="8" borderId="6" xfId="2" applyFont="1" applyFill="1" applyBorder="1" applyAlignment="1">
      <alignment horizontal="right"/>
    </xf>
    <xf numFmtId="43" fontId="3" fillId="23" borderId="4" xfId="2" applyFont="1" applyFill="1" applyBorder="1" applyAlignment="1">
      <alignment horizontal="right"/>
    </xf>
    <xf numFmtId="43" fontId="3" fillId="16" borderId="6" xfId="2" applyFont="1" applyFill="1" applyBorder="1"/>
    <xf numFmtId="43" fontId="3" fillId="16" borderId="6" xfId="2" applyFont="1" applyFill="1" applyBorder="1" applyAlignment="1">
      <alignment horizontal="right"/>
    </xf>
    <xf numFmtId="43" fontId="8" fillId="16" borderId="6" xfId="2" applyFont="1" applyFill="1" applyBorder="1" applyAlignment="1">
      <alignment horizontal="right"/>
    </xf>
    <xf numFmtId="43" fontId="3" fillId="16" borderId="6" xfId="2" applyFont="1" applyFill="1" applyBorder="1" applyAlignment="1">
      <alignment horizontal="left"/>
    </xf>
    <xf numFmtId="43" fontId="3" fillId="6" borderId="0" xfId="2" applyFont="1" applyFill="1" applyBorder="1" applyAlignment="1">
      <alignment horizontal="right"/>
    </xf>
    <xf numFmtId="43" fontId="3" fillId="6" borderId="0" xfId="2" applyFont="1" applyFill="1" applyBorder="1"/>
    <xf numFmtId="0" fontId="3" fillId="6" borderId="18" xfId="0" applyFont="1" applyFill="1" applyBorder="1"/>
    <xf numFmtId="43" fontId="3" fillId="0" borderId="0" xfId="2" applyFont="1" applyBorder="1" applyAlignment="1"/>
    <xf numFmtId="43" fontId="2" fillId="6" borderId="0" xfId="2" applyFont="1" applyFill="1" applyBorder="1" applyAlignment="1">
      <alignment horizontal="center"/>
    </xf>
    <xf numFmtId="43" fontId="3" fillId="6" borderId="0" xfId="2" applyFont="1" applyFill="1"/>
    <xf numFmtId="43" fontId="3" fillId="6" borderId="0" xfId="2" applyFont="1" applyFill="1" applyAlignment="1">
      <alignment horizontal="right"/>
    </xf>
    <xf numFmtId="43" fontId="3" fillId="0" borderId="0" xfId="2" applyFont="1" applyAlignment="1">
      <alignment horizontal="right"/>
    </xf>
    <xf numFmtId="2" fontId="3" fillId="0" borderId="0" xfId="2" applyNumberFormat="1" applyFont="1" applyBorder="1" applyAlignment="1">
      <alignment horizontal="left"/>
    </xf>
    <xf numFmtId="43" fontId="3" fillId="0" borderId="0" xfId="2" applyFont="1" applyBorder="1" applyAlignment="1">
      <alignment horizontal="left"/>
    </xf>
    <xf numFmtId="43" fontId="3" fillId="0" borderId="0" xfId="2" applyFont="1" applyBorder="1" applyAlignment="1">
      <alignment horizontal="right"/>
    </xf>
    <xf numFmtId="43" fontId="3" fillId="0" borderId="0" xfId="2" applyFont="1" applyAlignment="1">
      <alignment horizontal="left"/>
    </xf>
    <xf numFmtId="189" fontId="3" fillId="6" borderId="0" xfId="2" applyNumberFormat="1" applyFont="1" applyFill="1" applyBorder="1"/>
    <xf numFmtId="43" fontId="3" fillId="21" borderId="5" xfId="2" applyFont="1" applyFill="1" applyBorder="1" applyAlignment="1">
      <alignment horizontal="left" wrapText="1"/>
    </xf>
    <xf numFmtId="43" fontId="3" fillId="7" borderId="6" xfId="2" applyFont="1" applyFill="1" applyBorder="1" applyAlignment="1">
      <alignment horizontal="left"/>
    </xf>
    <xf numFmtId="43" fontId="3" fillId="12" borderId="6" xfId="2" applyFont="1" applyFill="1" applyBorder="1" applyAlignment="1">
      <alignment horizontal="left" vertical="top" wrapText="1"/>
    </xf>
    <xf numFmtId="189" fontId="3" fillId="12" borderId="5" xfId="2" applyNumberFormat="1" applyFont="1" applyFill="1" applyBorder="1" applyAlignment="1">
      <alignment horizontal="center"/>
    </xf>
    <xf numFmtId="2" fontId="2" fillId="12" borderId="5" xfId="0" applyNumberFormat="1" applyFont="1" applyFill="1" applyBorder="1" applyAlignment="1">
      <alignment horizontal="left"/>
    </xf>
    <xf numFmtId="2" fontId="3" fillId="12" borderId="5" xfId="2" applyNumberFormat="1" applyFont="1" applyFill="1" applyBorder="1" applyAlignment="1">
      <alignment horizontal="left"/>
    </xf>
    <xf numFmtId="43" fontId="3" fillId="12" borderId="5" xfId="2" applyFont="1" applyFill="1" applyBorder="1" applyAlignment="1">
      <alignment horizontal="right"/>
    </xf>
    <xf numFmtId="0" fontId="3" fillId="12" borderId="5" xfId="0" applyFont="1" applyFill="1" applyBorder="1" applyAlignment="1">
      <alignment horizontal="left"/>
    </xf>
    <xf numFmtId="2" fontId="3" fillId="9" borderId="5" xfId="2" applyNumberFormat="1" applyFont="1" applyFill="1" applyBorder="1" applyAlignment="1">
      <alignment horizontal="left" vertical="top"/>
    </xf>
    <xf numFmtId="43" fontId="2" fillId="7" borderId="6" xfId="2" applyFont="1" applyFill="1" applyBorder="1" applyAlignment="1">
      <alignment horizontal="left"/>
    </xf>
    <xf numFmtId="43" fontId="3" fillId="7" borderId="13" xfId="2" applyFont="1" applyFill="1" applyBorder="1" applyAlignment="1">
      <alignment horizontal="left"/>
    </xf>
    <xf numFmtId="43" fontId="3" fillId="12" borderId="13" xfId="2" applyFont="1" applyFill="1" applyBorder="1" applyAlignment="1">
      <alignment horizontal="left" vertical="top" wrapText="1"/>
    </xf>
    <xf numFmtId="43" fontId="3" fillId="6" borderId="14" xfId="2" applyFont="1" applyFill="1" applyBorder="1" applyAlignment="1">
      <alignment horizontal="left" wrapText="1"/>
    </xf>
    <xf numFmtId="2" fontId="3" fillId="6" borderId="5" xfId="0" applyNumberFormat="1" applyFont="1" applyFill="1" applyBorder="1"/>
    <xf numFmtId="43" fontId="3" fillId="6" borderId="5" xfId="2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3" fontId="3" fillId="6" borderId="5" xfId="0" applyNumberFormat="1" applyFont="1" applyFill="1" applyBorder="1" applyAlignment="1">
      <alignment horizontal="left"/>
    </xf>
    <xf numFmtId="43" fontId="3" fillId="12" borderId="2" xfId="2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 wrapText="1"/>
    </xf>
    <xf numFmtId="0" fontId="3" fillId="18" borderId="14" xfId="0" applyFont="1" applyFill="1" applyBorder="1" applyAlignment="1">
      <alignment vertical="top" wrapText="1"/>
    </xf>
    <xf numFmtId="0" fontId="3" fillId="18" borderId="6" xfId="0" applyFont="1" applyFill="1" applyBorder="1" applyAlignment="1">
      <alignment vertical="top" wrapText="1"/>
    </xf>
    <xf numFmtId="49" fontId="3" fillId="22" borderId="6" xfId="0" applyNumberFormat="1" applyFont="1" applyFill="1" applyBorder="1" applyAlignment="1">
      <alignment vertical="top" wrapText="1"/>
    </xf>
    <xf numFmtId="49" fontId="3" fillId="18" borderId="14" xfId="0" applyNumberFormat="1" applyFont="1" applyFill="1" applyBorder="1" applyAlignment="1">
      <alignment wrapText="1"/>
    </xf>
    <xf numFmtId="49" fontId="8" fillId="11" borderId="6" xfId="2" applyNumberFormat="1" applyFont="1" applyFill="1" applyBorder="1" applyAlignment="1">
      <alignment horizontal="left"/>
    </xf>
    <xf numFmtId="2" fontId="3" fillId="7" borderId="6" xfId="2" applyNumberFormat="1" applyFont="1" applyFill="1" applyBorder="1" applyAlignment="1">
      <alignment horizontal="right"/>
    </xf>
    <xf numFmtId="2" fontId="3" fillId="22" borderId="19" xfId="0" applyNumberFormat="1" applyFont="1" applyFill="1" applyBorder="1" applyAlignment="1">
      <alignment vertical="center" wrapText="1"/>
    </xf>
    <xf numFmtId="2" fontId="3" fillId="22" borderId="6" xfId="0" applyNumberFormat="1" applyFont="1" applyFill="1" applyBorder="1" applyAlignment="1">
      <alignment vertical="top" wrapText="1"/>
    </xf>
    <xf numFmtId="49" fontId="8" fillId="7" borderId="6" xfId="0" applyNumberFormat="1" applyFont="1" applyFill="1" applyBorder="1"/>
    <xf numFmtId="43" fontId="3" fillId="6" borderId="5" xfId="2" applyFont="1" applyFill="1" applyBorder="1" applyAlignment="1">
      <alignment horizontal="right" vertical="top" wrapText="1"/>
    </xf>
    <xf numFmtId="2" fontId="3" fillId="10" borderId="6" xfId="0" applyNumberFormat="1" applyFont="1" applyFill="1" applyBorder="1" applyAlignment="1">
      <alignment vertical="top" wrapText="1"/>
    </xf>
    <xf numFmtId="2" fontId="3" fillId="6" borderId="6" xfId="0" applyNumberFormat="1" applyFont="1" applyFill="1" applyBorder="1" applyAlignment="1">
      <alignment vertical="top" wrapText="1"/>
    </xf>
    <xf numFmtId="189" fontId="2" fillId="8" borderId="6" xfId="2" applyNumberFormat="1" applyFont="1" applyFill="1" applyBorder="1" applyAlignment="1">
      <alignment horizontal="right"/>
    </xf>
    <xf numFmtId="43" fontId="2" fillId="6" borderId="0" xfId="2" applyFont="1" applyFill="1" applyBorder="1" applyAlignment="1">
      <alignment horizontal="right"/>
    </xf>
    <xf numFmtId="0" fontId="3" fillId="9" borderId="6" xfId="0" applyFont="1" applyFill="1" applyBorder="1" applyAlignment="1">
      <alignment horizontal="center" vertical="top"/>
    </xf>
    <xf numFmtId="49" fontId="2" fillId="9" borderId="6" xfId="0" applyNumberFormat="1" applyFont="1" applyFill="1" applyBorder="1" applyAlignment="1">
      <alignment horizontal="left" vertical="top" wrapText="1"/>
    </xf>
    <xf numFmtId="43" fontId="3" fillId="9" borderId="6" xfId="2" applyFont="1" applyFill="1" applyBorder="1" applyAlignment="1">
      <alignment horizontal="left" wrapText="1"/>
    </xf>
    <xf numFmtId="43" fontId="3" fillId="9" borderId="6" xfId="2" applyFont="1" applyFill="1" applyBorder="1" applyAlignment="1">
      <alignment horizontal="right" vertical="top"/>
    </xf>
    <xf numFmtId="0" fontId="3" fillId="9" borderId="6" xfId="0" applyFont="1" applyFill="1" applyBorder="1" applyAlignment="1">
      <alignment vertical="top"/>
    </xf>
    <xf numFmtId="3" fontId="3" fillId="7" borderId="6" xfId="0" applyNumberFormat="1" applyFont="1" applyFill="1" applyBorder="1"/>
    <xf numFmtId="0" fontId="3" fillId="10" borderId="6" xfId="0" applyFont="1" applyFill="1" applyBorder="1"/>
    <xf numFmtId="43" fontId="3" fillId="0" borderId="0" xfId="2" applyFont="1" applyBorder="1" applyAlignment="1">
      <alignment horizontal="center"/>
    </xf>
    <xf numFmtId="43" fontId="2" fillId="7" borderId="2" xfId="2" applyFont="1" applyFill="1" applyBorder="1" applyAlignment="1">
      <alignment horizontal="center" vertical="center"/>
    </xf>
    <xf numFmtId="43" fontId="2" fillId="7" borderId="5" xfId="2" applyFont="1" applyFill="1" applyBorder="1" applyAlignment="1">
      <alignment horizontal="center" vertical="center"/>
    </xf>
    <xf numFmtId="2" fontId="3" fillId="7" borderId="5" xfId="0" applyNumberFormat="1" applyFont="1" applyFill="1" applyBorder="1" applyAlignment="1">
      <alignment horizontal="left"/>
    </xf>
    <xf numFmtId="2" fontId="3" fillId="7" borderId="5" xfId="0" applyNumberFormat="1" applyFont="1" applyFill="1" applyBorder="1"/>
    <xf numFmtId="0" fontId="3" fillId="0" borderId="14" xfId="0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left" vertical="top"/>
    </xf>
    <xf numFmtId="43" fontId="3" fillId="0" borderId="14" xfId="2" applyFont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187" fontId="3" fillId="6" borderId="21" xfId="0" applyNumberFormat="1" applyFont="1" applyFill="1" applyBorder="1" applyAlignment="1">
      <alignment horizontal="center" vertical="top"/>
    </xf>
    <xf numFmtId="3" fontId="3" fillId="0" borderId="14" xfId="0" applyNumberFormat="1" applyFont="1" applyBorder="1" applyAlignment="1">
      <alignment horizontal="center" vertical="top"/>
    </xf>
    <xf numFmtId="0" fontId="3" fillId="6" borderId="6" xfId="0" applyFont="1" applyFill="1" applyBorder="1" applyAlignment="1">
      <alignment horizontal="right"/>
    </xf>
    <xf numFmtId="0" fontId="3" fillId="12" borderId="13" xfId="0" applyFont="1" applyFill="1" applyBorder="1" applyAlignment="1">
      <alignment vertical="top" wrapText="1"/>
    </xf>
    <xf numFmtId="43" fontId="3" fillId="12" borderId="6" xfId="0" applyNumberFormat="1" applyFont="1" applyFill="1" applyBorder="1" applyAlignment="1">
      <alignment vertical="top"/>
    </xf>
    <xf numFmtId="43" fontId="3" fillId="12" borderId="6" xfId="2" applyFont="1" applyFill="1" applyBorder="1" applyAlignment="1">
      <alignment vertical="top"/>
    </xf>
    <xf numFmtId="0" fontId="3" fillId="6" borderId="14" xfId="0" applyFont="1" applyFill="1" applyBorder="1" applyAlignment="1">
      <alignment horizontal="right" vertical="top"/>
    </xf>
    <xf numFmtId="0" fontId="3" fillId="12" borderId="6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right" vertical="top"/>
    </xf>
    <xf numFmtId="0" fontId="3" fillId="6" borderId="5" xfId="0" applyFont="1" applyFill="1" applyBorder="1" applyAlignment="1">
      <alignment vertical="top" wrapText="1"/>
    </xf>
    <xf numFmtId="187" fontId="3" fillId="6" borderId="5" xfId="0" applyNumberFormat="1" applyFont="1" applyFill="1" applyBorder="1" applyAlignment="1">
      <alignment horizontal="left" vertical="top"/>
    </xf>
    <xf numFmtId="0" fontId="3" fillId="12" borderId="14" xfId="0" applyFont="1" applyFill="1" applyBorder="1" applyAlignment="1">
      <alignment vertical="top"/>
    </xf>
    <xf numFmtId="0" fontId="3" fillId="12" borderId="14" xfId="0" applyFont="1" applyFill="1" applyBorder="1" applyAlignment="1">
      <alignment vertical="top" wrapText="1"/>
    </xf>
    <xf numFmtId="43" fontId="3" fillId="12" borderId="5" xfId="2" applyFont="1" applyFill="1" applyBorder="1" applyAlignment="1">
      <alignment horizontal="right" vertical="top"/>
    </xf>
    <xf numFmtId="43" fontId="3" fillId="12" borderId="5" xfId="2" applyFont="1" applyFill="1" applyBorder="1" applyAlignment="1">
      <alignment horizontal="center" vertical="top"/>
    </xf>
    <xf numFmtId="187" fontId="3" fillId="12" borderId="6" xfId="0" applyNumberFormat="1" applyFont="1" applyFill="1" applyBorder="1" applyAlignment="1">
      <alignment horizontal="left" vertical="top"/>
    </xf>
    <xf numFmtId="0" fontId="3" fillId="18" borderId="6" xfId="0" applyFont="1" applyFill="1" applyBorder="1" applyAlignment="1">
      <alignment horizontal="right" vertical="top"/>
    </xf>
    <xf numFmtId="43" fontId="3" fillId="18" borderId="5" xfId="2" applyFont="1" applyFill="1" applyBorder="1" applyAlignment="1">
      <alignment horizontal="right" vertical="top"/>
    </xf>
    <xf numFmtId="43" fontId="3" fillId="18" borderId="5" xfId="2" applyFont="1" applyFill="1" applyBorder="1" applyAlignment="1">
      <alignment horizontal="center" vertical="top"/>
    </xf>
    <xf numFmtId="43" fontId="3" fillId="18" borderId="6" xfId="2" applyFont="1" applyFill="1" applyBorder="1" applyAlignment="1">
      <alignment vertical="top"/>
    </xf>
    <xf numFmtId="187" fontId="3" fillId="18" borderId="6" xfId="0" applyNumberFormat="1" applyFont="1" applyFill="1" applyBorder="1" applyAlignment="1">
      <alignment horizontal="left" vertical="top"/>
    </xf>
    <xf numFmtId="2" fontId="3" fillId="9" borderId="6" xfId="0" applyNumberFormat="1" applyFont="1" applyFill="1" applyBorder="1" applyAlignment="1">
      <alignment vertical="top" wrapText="1"/>
    </xf>
    <xf numFmtId="43" fontId="3" fillId="9" borderId="6" xfId="2" applyFont="1" applyFill="1" applyBorder="1" applyAlignment="1">
      <alignment horizontal="right" vertical="center" wrapText="1"/>
    </xf>
    <xf numFmtId="3" fontId="3" fillId="9" borderId="6" xfId="0" applyNumberFormat="1" applyFont="1" applyFill="1" applyBorder="1"/>
    <xf numFmtId="0" fontId="3" fillId="7" borderId="5" xfId="0" applyFont="1" applyFill="1" applyBorder="1"/>
    <xf numFmtId="43" fontId="3" fillId="7" borderId="5" xfId="2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left"/>
    </xf>
    <xf numFmtId="0" fontId="3" fillId="22" borderId="6" xfId="0" applyFont="1" applyFill="1" applyBorder="1" applyAlignment="1">
      <alignment horizontal="right" vertical="top"/>
    </xf>
    <xf numFmtId="0" fontId="3" fillId="18" borderId="5" xfId="0" applyFont="1" applyFill="1" applyBorder="1" applyAlignment="1">
      <alignment horizontal="right" vertical="top"/>
    </xf>
    <xf numFmtId="0" fontId="3" fillId="18" borderId="5" xfId="0" applyFont="1" applyFill="1" applyBorder="1" applyAlignment="1">
      <alignment vertical="top"/>
    </xf>
    <xf numFmtId="0" fontId="3" fillId="18" borderId="5" xfId="0" applyFont="1" applyFill="1" applyBorder="1" applyAlignment="1">
      <alignment vertical="top" wrapText="1"/>
    </xf>
    <xf numFmtId="0" fontId="3" fillId="18" borderId="14" xfId="0" applyFont="1" applyFill="1" applyBorder="1" applyAlignment="1">
      <alignment horizontal="right" vertical="top"/>
    </xf>
    <xf numFmtId="0" fontId="3" fillId="18" borderId="14" xfId="0" applyFont="1" applyFill="1" applyBorder="1" applyAlignment="1">
      <alignment horizontal="right"/>
    </xf>
    <xf numFmtId="2" fontId="3" fillId="22" borderId="6" xfId="0" applyNumberFormat="1" applyFont="1" applyFill="1" applyBorder="1" applyAlignment="1">
      <alignment vertical="top"/>
    </xf>
    <xf numFmtId="43" fontId="3" fillId="22" borderId="6" xfId="2" applyFont="1" applyFill="1" applyBorder="1" applyAlignment="1">
      <alignment vertical="top"/>
    </xf>
    <xf numFmtId="0" fontId="3" fillId="18" borderId="5" xfId="0" applyFont="1" applyFill="1" applyBorder="1" applyAlignment="1">
      <alignment horizontal="left" vertical="top"/>
    </xf>
    <xf numFmtId="2" fontId="8" fillId="15" borderId="6" xfId="2" applyNumberFormat="1" applyFont="1" applyFill="1" applyBorder="1" applyAlignment="1">
      <alignment horizontal="left" vertical="top" wrapText="1"/>
    </xf>
    <xf numFmtId="49" fontId="8" fillId="9" borderId="6" xfId="2" applyNumberFormat="1" applyFont="1" applyFill="1" applyBorder="1" applyAlignment="1">
      <alignment horizontal="left" vertical="top"/>
    </xf>
    <xf numFmtId="2" fontId="3" fillId="6" borderId="19" xfId="0" applyNumberFormat="1" applyFont="1" applyFill="1" applyBorder="1" applyAlignment="1">
      <alignment horizontal="right"/>
    </xf>
    <xf numFmtId="2" fontId="8" fillId="7" borderId="6" xfId="0" applyNumberFormat="1" applyFont="1" applyFill="1" applyBorder="1"/>
    <xf numFmtId="1" fontId="2" fillId="7" borderId="6" xfId="0" applyNumberFormat="1" applyFont="1" applyFill="1" applyBorder="1" applyAlignment="1">
      <alignment horizontal="center" vertical="top"/>
    </xf>
    <xf numFmtId="2" fontId="2" fillId="7" borderId="6" xfId="0" applyNumberFormat="1" applyFont="1" applyFill="1" applyBorder="1" applyAlignment="1">
      <alignment vertical="top"/>
    </xf>
    <xf numFmtId="2" fontId="3" fillId="7" borderId="6" xfId="0" applyNumberFormat="1" applyFont="1" applyFill="1" applyBorder="1" applyAlignment="1">
      <alignment vertical="top" wrapText="1"/>
    </xf>
    <xf numFmtId="43" fontId="8" fillId="7" borderId="6" xfId="2" applyFont="1" applyFill="1" applyBorder="1" applyAlignment="1">
      <alignment vertical="top"/>
    </xf>
    <xf numFmtId="2" fontId="3" fillId="9" borderId="6" xfId="0" applyNumberFormat="1" applyFont="1" applyFill="1" applyBorder="1" applyAlignment="1">
      <alignment wrapText="1"/>
    </xf>
    <xf numFmtId="49" fontId="3" fillId="12" borderId="6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right" vertical="top"/>
    </xf>
    <xf numFmtId="49" fontId="3" fillId="6" borderId="6" xfId="0" applyNumberFormat="1" applyFont="1" applyFill="1" applyBorder="1" applyAlignment="1">
      <alignment vertical="top" wrapText="1"/>
    </xf>
    <xf numFmtId="2" fontId="3" fillId="12" borderId="6" xfId="0" applyNumberFormat="1" applyFont="1" applyFill="1" applyBorder="1" applyAlignment="1">
      <alignment vertical="top"/>
    </xf>
    <xf numFmtId="2" fontId="3" fillId="6" borderId="6" xfId="0" applyNumberFormat="1" applyFont="1" applyFill="1" applyBorder="1" applyAlignment="1">
      <alignment horizontal="right" vertical="top"/>
    </xf>
    <xf numFmtId="2" fontId="3" fillId="6" borderId="6" xfId="0" applyNumberFormat="1" applyFont="1" applyFill="1" applyBorder="1" applyAlignment="1">
      <alignment horizontal="left" vertical="top"/>
    </xf>
    <xf numFmtId="43" fontId="3" fillId="6" borderId="6" xfId="2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 vertical="top"/>
    </xf>
    <xf numFmtId="2" fontId="3" fillId="9" borderId="6" xfId="0" applyNumberFormat="1" applyFont="1" applyFill="1" applyBorder="1" applyAlignment="1">
      <alignment vertical="top"/>
    </xf>
    <xf numFmtId="190" fontId="3" fillId="7" borderId="6" xfId="0" applyNumberFormat="1" applyFont="1" applyFill="1" applyBorder="1" applyAlignment="1">
      <alignment horizontal="center"/>
    </xf>
    <xf numFmtId="2" fontId="3" fillId="0" borderId="6" xfId="2" applyNumberFormat="1" applyFont="1" applyBorder="1" applyAlignment="1">
      <alignment vertical="top"/>
    </xf>
    <xf numFmtId="2" fontId="3" fillId="6" borderId="6" xfId="2" applyNumberFormat="1" applyFont="1" applyFill="1" applyBorder="1" applyAlignment="1">
      <alignment vertical="top"/>
    </xf>
    <xf numFmtId="2" fontId="3" fillId="6" borderId="6" xfId="2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vertical="top"/>
    </xf>
    <xf numFmtId="2" fontId="3" fillId="6" borderId="5" xfId="2" applyNumberFormat="1" applyFont="1" applyFill="1" applyBorder="1" applyAlignment="1">
      <alignment horizontal="right" vertical="top" wrapText="1"/>
    </xf>
    <xf numFmtId="49" fontId="4" fillId="9" borderId="5" xfId="2" applyNumberFormat="1" applyFont="1" applyFill="1" applyBorder="1" applyAlignment="1">
      <alignment vertical="top" wrapText="1"/>
    </xf>
    <xf numFmtId="2" fontId="3" fillId="10" borderId="6" xfId="0" applyNumberFormat="1" applyFont="1" applyFill="1" applyBorder="1" applyAlignment="1">
      <alignment vertical="top"/>
    </xf>
    <xf numFmtId="43" fontId="7" fillId="6" borderId="6" xfId="2" applyFont="1" applyFill="1" applyBorder="1" applyAlignment="1">
      <alignment horizontal="right"/>
    </xf>
    <xf numFmtId="189" fontId="3" fillId="23" borderId="0" xfId="0" applyNumberFormat="1" applyFont="1" applyFill="1"/>
    <xf numFmtId="43" fontId="4" fillId="6" borderId="0" xfId="2" applyFont="1" applyFill="1" applyBorder="1" applyAlignment="1">
      <alignment horizontal="right"/>
    </xf>
    <xf numFmtId="43" fontId="8" fillId="6" borderId="0" xfId="2" applyFont="1" applyFill="1" applyBorder="1"/>
    <xf numFmtId="2" fontId="8" fillId="6" borderId="0" xfId="2" applyNumberFormat="1" applyFont="1" applyFill="1" applyBorder="1"/>
    <xf numFmtId="2" fontId="4" fillId="7" borderId="6" xfId="2" applyNumberFormat="1" applyFont="1" applyFill="1" applyBorder="1" applyAlignment="1">
      <alignment horizontal="left"/>
    </xf>
    <xf numFmtId="2" fontId="2" fillId="9" borderId="6" xfId="2" applyNumberFormat="1" applyFont="1" applyFill="1" applyBorder="1" applyAlignment="1">
      <alignment horizontal="right"/>
    </xf>
    <xf numFmtId="2" fontId="3" fillId="6" borderId="6" xfId="0" applyNumberFormat="1" applyFont="1" applyFill="1" applyBorder="1" applyAlignment="1">
      <alignment vertical="top"/>
    </xf>
    <xf numFmtId="2" fontId="14" fillId="17" borderId="8" xfId="0" applyNumberFormat="1" applyFont="1" applyFill="1" applyBorder="1" applyAlignment="1">
      <alignment horizontal="center" vertical="center" wrapText="1"/>
    </xf>
    <xf numFmtId="2" fontId="14" fillId="17" borderId="12" xfId="0" applyNumberFormat="1" applyFont="1" applyFill="1" applyBorder="1" applyAlignment="1">
      <alignment horizontal="center" vertical="center" wrapText="1"/>
    </xf>
    <xf numFmtId="49" fontId="14" fillId="17" borderId="6" xfId="0" applyNumberFormat="1" applyFont="1" applyFill="1" applyBorder="1" applyAlignment="1">
      <alignment horizontal="center"/>
    </xf>
    <xf numFmtId="0" fontId="15" fillId="11" borderId="6" xfId="0" applyFont="1" applyFill="1" applyBorder="1"/>
    <xf numFmtId="49" fontId="14" fillId="11" borderId="6" xfId="0" applyNumberFormat="1" applyFont="1" applyFill="1" applyBorder="1"/>
    <xf numFmtId="2" fontId="14" fillId="11" borderId="6" xfId="0" applyNumberFormat="1" applyFont="1" applyFill="1" applyBorder="1" applyAlignment="1">
      <alignment wrapText="1"/>
    </xf>
    <xf numFmtId="43" fontId="15" fillId="11" borderId="6" xfId="0" applyNumberFormat="1" applyFont="1" applyFill="1" applyBorder="1"/>
    <xf numFmtId="0" fontId="15" fillId="15" borderId="6" xfId="0" applyFont="1" applyFill="1" applyBorder="1" applyAlignment="1">
      <alignment vertical="top"/>
    </xf>
    <xf numFmtId="49" fontId="14" fillId="15" borderId="6" xfId="0" applyNumberFormat="1" applyFont="1" applyFill="1" applyBorder="1" applyAlignment="1">
      <alignment vertical="top" wrapText="1"/>
    </xf>
    <xf numFmtId="2" fontId="14" fillId="15" borderId="11" xfId="0" applyNumberFormat="1" applyFont="1" applyFill="1" applyBorder="1" applyAlignment="1">
      <alignment vertical="top" wrapText="1"/>
    </xf>
    <xf numFmtId="43" fontId="15" fillId="15" borderId="6" xfId="0" applyNumberFormat="1" applyFont="1" applyFill="1" applyBorder="1" applyAlignment="1">
      <alignment vertical="top"/>
    </xf>
    <xf numFmtId="0" fontId="15" fillId="9" borderId="6" xfId="0" applyFont="1" applyFill="1" applyBorder="1" applyAlignment="1">
      <alignment vertical="top"/>
    </xf>
    <xf numFmtId="2" fontId="14" fillId="9" borderId="6" xfId="0" applyNumberFormat="1" applyFont="1" applyFill="1" applyBorder="1" applyAlignment="1">
      <alignment vertical="top" wrapText="1"/>
    </xf>
    <xf numFmtId="2" fontId="15" fillId="9" borderId="11" xfId="0" applyNumberFormat="1" applyFont="1" applyFill="1" applyBorder="1" applyAlignment="1">
      <alignment vertical="top" wrapText="1"/>
    </xf>
    <xf numFmtId="43" fontId="15" fillId="9" borderId="6" xfId="0" applyNumberFormat="1" applyFont="1" applyFill="1" applyBorder="1" applyAlignment="1">
      <alignment vertical="top"/>
    </xf>
    <xf numFmtId="0" fontId="15" fillId="7" borderId="6" xfId="0" applyFont="1" applyFill="1" applyBorder="1"/>
    <xf numFmtId="2" fontId="15" fillId="7" borderId="6" xfId="0" applyNumberFormat="1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 wrapText="1"/>
    </xf>
    <xf numFmtId="43" fontId="15" fillId="7" borderId="6" xfId="0" applyNumberFormat="1" applyFont="1" applyFill="1" applyBorder="1"/>
    <xf numFmtId="0" fontId="15" fillId="26" borderId="6" xfId="0" applyFont="1" applyFill="1" applyBorder="1"/>
    <xf numFmtId="2" fontId="15" fillId="26" borderId="6" xfId="0" applyNumberFormat="1" applyFont="1" applyFill="1" applyBorder="1"/>
    <xf numFmtId="2" fontId="15" fillId="26" borderId="11" xfId="0" applyNumberFormat="1" applyFont="1" applyFill="1" applyBorder="1" applyAlignment="1">
      <alignment wrapText="1"/>
    </xf>
    <xf numFmtId="187" fontId="15" fillId="26" borderId="6" xfId="1" applyFont="1" applyFill="1" applyBorder="1"/>
    <xf numFmtId="0" fontId="15" fillId="6" borderId="6" xfId="0" applyFont="1" applyFill="1" applyBorder="1"/>
    <xf numFmtId="2" fontId="15" fillId="0" borderId="6" xfId="0" applyNumberFormat="1" applyFont="1" applyBorder="1"/>
    <xf numFmtId="2" fontId="15" fillId="0" borderId="11" xfId="0" applyNumberFormat="1" applyFont="1" applyBorder="1" applyAlignment="1">
      <alignment wrapText="1"/>
    </xf>
    <xf numFmtId="187" fontId="15" fillId="0" borderId="6" xfId="1" applyFont="1" applyBorder="1"/>
    <xf numFmtId="49" fontId="15" fillId="7" borderId="11" xfId="0" applyNumberFormat="1" applyFont="1" applyFill="1" applyBorder="1" applyAlignment="1">
      <alignment horizontal="center" wrapText="1"/>
    </xf>
    <xf numFmtId="187" fontId="15" fillId="7" borderId="11" xfId="1" applyFont="1" applyFill="1" applyBorder="1" applyAlignment="1">
      <alignment horizontal="center" wrapText="1"/>
    </xf>
    <xf numFmtId="2" fontId="15" fillId="15" borderId="6" xfId="0" applyNumberFormat="1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vertical="top" wrapText="1"/>
    </xf>
    <xf numFmtId="2" fontId="15" fillId="6" borderId="6" xfId="0" applyNumberFormat="1" applyFont="1" applyFill="1" applyBorder="1" applyAlignment="1">
      <alignment horizontal="left" wrapText="1"/>
    </xf>
    <xf numFmtId="0" fontId="15" fillId="6" borderId="6" xfId="0" applyFont="1" applyFill="1" applyBorder="1" applyAlignment="1">
      <alignment wrapText="1"/>
    </xf>
    <xf numFmtId="43" fontId="15" fillId="6" borderId="6" xfId="0" applyNumberFormat="1" applyFont="1" applyFill="1" applyBorder="1"/>
    <xf numFmtId="2" fontId="15" fillId="15" borderId="6" xfId="0" applyNumberFormat="1" applyFont="1" applyFill="1" applyBorder="1" applyAlignment="1">
      <alignment horizontal="left" vertical="top"/>
    </xf>
    <xf numFmtId="2" fontId="15" fillId="6" borderId="6" xfId="0" applyNumberFormat="1" applyFont="1" applyFill="1" applyBorder="1" applyAlignment="1">
      <alignment horizontal="left"/>
    </xf>
    <xf numFmtId="2" fontId="14" fillId="6" borderId="11" xfId="0" applyNumberFormat="1" applyFont="1" applyFill="1" applyBorder="1" applyAlignment="1">
      <alignment wrapText="1"/>
    </xf>
    <xf numFmtId="187" fontId="15" fillId="6" borderId="6" xfId="1" applyFont="1" applyFill="1" applyBorder="1"/>
    <xf numFmtId="2" fontId="14" fillId="11" borderId="6" xfId="0" applyNumberFormat="1" applyFont="1" applyFill="1" applyBorder="1" applyAlignment="1">
      <alignment horizontal="left"/>
    </xf>
    <xf numFmtId="2" fontId="14" fillId="11" borderId="11" xfId="0" applyNumberFormat="1" applyFont="1" applyFill="1" applyBorder="1" applyAlignment="1">
      <alignment wrapText="1"/>
    </xf>
    <xf numFmtId="187" fontId="15" fillId="11" borderId="6" xfId="1" applyFont="1" applyFill="1" applyBorder="1"/>
    <xf numFmtId="0" fontId="15" fillId="12" borderId="6" xfId="0" applyFont="1" applyFill="1" applyBorder="1"/>
    <xf numFmtId="2" fontId="14" fillId="12" borderId="6" xfId="0" applyNumberFormat="1" applyFont="1" applyFill="1" applyBorder="1" applyAlignment="1">
      <alignment horizontal="left"/>
    </xf>
    <xf numFmtId="2" fontId="14" fillId="12" borderId="11" xfId="0" applyNumberFormat="1" applyFont="1" applyFill="1" applyBorder="1" applyAlignment="1">
      <alignment horizontal="left" wrapText="1"/>
    </xf>
    <xf numFmtId="187" fontId="15" fillId="12" borderId="6" xfId="1" applyFont="1" applyFill="1" applyBorder="1"/>
    <xf numFmtId="0" fontId="15" fillId="5" borderId="6" xfId="0" applyFont="1" applyFill="1" applyBorder="1" applyAlignment="1">
      <alignment vertical="top"/>
    </xf>
    <xf numFmtId="2" fontId="14" fillId="5" borderId="6" xfId="0" applyNumberFormat="1" applyFont="1" applyFill="1" applyBorder="1" applyAlignment="1">
      <alignment horizontal="left" vertical="top" wrapText="1"/>
    </xf>
    <xf numFmtId="2" fontId="15" fillId="5" borderId="11" xfId="1" applyNumberFormat="1" applyFont="1" applyFill="1" applyBorder="1" applyAlignment="1">
      <alignment horizontal="left" vertical="top" wrapText="1"/>
    </xf>
    <xf numFmtId="187" fontId="15" fillId="5" borderId="11" xfId="1" applyFont="1" applyFill="1" applyBorder="1" applyAlignment="1">
      <alignment horizontal="left" vertical="top"/>
    </xf>
    <xf numFmtId="2" fontId="15" fillId="7" borderId="11" xfId="1" applyNumberFormat="1" applyFont="1" applyFill="1" applyBorder="1" applyAlignment="1">
      <alignment horizontal="left" wrapText="1"/>
    </xf>
    <xf numFmtId="187" fontId="15" fillId="7" borderId="11" xfId="1" applyFont="1" applyFill="1" applyBorder="1" applyAlignment="1">
      <alignment horizontal="left"/>
    </xf>
    <xf numFmtId="187" fontId="15" fillId="7" borderId="6" xfId="1" applyFont="1" applyFill="1" applyBorder="1" applyAlignment="1">
      <alignment horizontal="left"/>
    </xf>
    <xf numFmtId="0" fontId="15" fillId="4" borderId="6" xfId="0" applyFont="1" applyFill="1" applyBorder="1"/>
    <xf numFmtId="49" fontId="15" fillId="4" borderId="6" xfId="0" applyNumberFormat="1" applyFont="1" applyFill="1" applyBorder="1"/>
    <xf numFmtId="2" fontId="14" fillId="4" borderId="11" xfId="0" applyNumberFormat="1" applyFont="1" applyFill="1" applyBorder="1" applyAlignment="1">
      <alignment wrapText="1"/>
    </xf>
    <xf numFmtId="187" fontId="15" fillId="4" borderId="6" xfId="1" applyFont="1" applyFill="1" applyBorder="1"/>
    <xf numFmtId="0" fontId="15" fillId="6" borderId="6" xfId="0" applyFont="1" applyFill="1" applyBorder="1" applyAlignment="1">
      <alignment vertical="top"/>
    </xf>
    <xf numFmtId="2" fontId="15" fillId="6" borderId="6" xfId="0" applyNumberFormat="1" applyFont="1" applyFill="1" applyBorder="1" applyAlignment="1">
      <alignment vertical="top"/>
    </xf>
    <xf numFmtId="2" fontId="15" fillId="6" borderId="11" xfId="0" applyNumberFormat="1" applyFont="1" applyFill="1" applyBorder="1" applyAlignment="1">
      <alignment vertical="top" wrapText="1"/>
    </xf>
    <xf numFmtId="187" fontId="15" fillId="6" borderId="6" xfId="1" applyFont="1" applyFill="1" applyBorder="1" applyAlignment="1">
      <alignment vertical="top"/>
    </xf>
    <xf numFmtId="0" fontId="15" fillId="6" borderId="0" xfId="0" applyFont="1" applyFill="1" applyAlignment="1">
      <alignment vertical="top"/>
    </xf>
    <xf numFmtId="2" fontId="15" fillId="6" borderId="11" xfId="1" applyNumberFormat="1" applyFont="1" applyFill="1" applyBorder="1" applyAlignment="1">
      <alignment vertical="top" wrapText="1"/>
    </xf>
    <xf numFmtId="187" fontId="15" fillId="6" borderId="10" xfId="1" applyFont="1" applyFill="1" applyBorder="1" applyAlignment="1">
      <alignment vertical="top"/>
    </xf>
    <xf numFmtId="2" fontId="15" fillId="6" borderId="11" xfId="0" applyNumberFormat="1" applyFont="1" applyFill="1" applyBorder="1" applyAlignment="1">
      <alignment wrapText="1"/>
    </xf>
    <xf numFmtId="187" fontId="15" fillId="7" borderId="10" xfId="1" applyFont="1" applyFill="1" applyBorder="1"/>
    <xf numFmtId="187" fontId="14" fillId="7" borderId="6" xfId="1" applyFont="1" applyFill="1" applyBorder="1"/>
    <xf numFmtId="2" fontId="15" fillId="7" borderId="11" xfId="1" applyNumberFormat="1" applyFont="1" applyFill="1" applyBorder="1" applyAlignment="1">
      <alignment wrapText="1"/>
    </xf>
    <xf numFmtId="187" fontId="15" fillId="7" borderId="6" xfId="1" applyFont="1" applyFill="1" applyBorder="1"/>
    <xf numFmtId="187" fontId="15" fillId="4" borderId="10" xfId="1" applyFont="1" applyFill="1" applyBorder="1" applyAlignment="1">
      <alignment vertical="top"/>
    </xf>
    <xf numFmtId="187" fontId="15" fillId="4" borderId="6" xfId="1" applyFont="1" applyFill="1" applyBorder="1" applyAlignment="1">
      <alignment vertical="top" wrapText="1"/>
    </xf>
    <xf numFmtId="2" fontId="15" fillId="4" borderId="11" xfId="1" applyNumberFormat="1" applyFont="1" applyFill="1" applyBorder="1" applyAlignment="1">
      <alignment vertical="top" wrapText="1"/>
    </xf>
    <xf numFmtId="187" fontId="15" fillId="4" borderId="6" xfId="1" applyFont="1" applyFill="1" applyBorder="1" applyAlignment="1">
      <alignment vertical="top"/>
    </xf>
    <xf numFmtId="0" fontId="15" fillId="4" borderId="6" xfId="0" applyFont="1" applyFill="1" applyBorder="1" applyAlignment="1">
      <alignment vertical="top"/>
    </xf>
    <xf numFmtId="2" fontId="15" fillId="4" borderId="6" xfId="1" applyNumberFormat="1" applyFont="1" applyFill="1" applyBorder="1" applyAlignment="1">
      <alignment vertical="top" wrapText="1"/>
    </xf>
    <xf numFmtId="2" fontId="15" fillId="6" borderId="6" xfId="0" applyNumberFormat="1" applyFont="1" applyFill="1" applyBorder="1" applyAlignment="1">
      <alignment vertical="top" wrapText="1"/>
    </xf>
    <xf numFmtId="2" fontId="15" fillId="4" borderId="6" xfId="0" applyNumberFormat="1" applyFont="1" applyFill="1" applyBorder="1" applyAlignment="1">
      <alignment vertical="top"/>
    </xf>
    <xf numFmtId="2" fontId="15" fillId="4" borderId="11" xfId="0" applyNumberFormat="1" applyFont="1" applyFill="1" applyBorder="1" applyAlignment="1">
      <alignment vertical="top" wrapText="1"/>
    </xf>
    <xf numFmtId="43" fontId="15" fillId="6" borderId="6" xfId="0" applyNumberFormat="1" applyFont="1" applyFill="1" applyBorder="1" applyAlignment="1">
      <alignment vertical="top"/>
    </xf>
    <xf numFmtId="2" fontId="15" fillId="4" borderId="6" xfId="0" applyNumberFormat="1" applyFont="1" applyFill="1" applyBorder="1" applyAlignment="1">
      <alignment vertical="top" wrapText="1"/>
    </xf>
    <xf numFmtId="2" fontId="14" fillId="5" borderId="6" xfId="0" applyNumberFormat="1" applyFont="1" applyFill="1" applyBorder="1" applyAlignment="1">
      <alignment vertical="top" wrapText="1"/>
    </xf>
    <xf numFmtId="2" fontId="15" fillId="5" borderId="6" xfId="0" applyNumberFormat="1" applyFont="1" applyFill="1" applyBorder="1" applyAlignment="1">
      <alignment vertical="top" wrapText="1"/>
    </xf>
    <xf numFmtId="187" fontId="15" fillId="5" borderId="10" xfId="1" applyFont="1" applyFill="1" applyBorder="1" applyAlignment="1">
      <alignment vertical="top"/>
    </xf>
    <xf numFmtId="187" fontId="15" fillId="5" borderId="6" xfId="1" applyFont="1" applyFill="1" applyBorder="1" applyAlignment="1">
      <alignment vertical="top"/>
    </xf>
    <xf numFmtId="187" fontId="15" fillId="7" borderId="6" xfId="1" applyFont="1" applyFill="1" applyBorder="1" applyAlignment="1">
      <alignment vertical="top"/>
    </xf>
    <xf numFmtId="2" fontId="15" fillId="7" borderId="6" xfId="0" applyNumberFormat="1" applyFont="1" applyFill="1" applyBorder="1" applyAlignment="1">
      <alignment vertical="top"/>
    </xf>
    <xf numFmtId="2" fontId="15" fillId="7" borderId="6" xfId="0" applyNumberFormat="1" applyFont="1" applyFill="1" applyBorder="1" applyAlignment="1">
      <alignment vertical="top" wrapText="1"/>
    </xf>
    <xf numFmtId="187" fontId="15" fillId="7" borderId="10" xfId="1" applyFont="1" applyFill="1" applyBorder="1" applyAlignment="1">
      <alignment vertical="top"/>
    </xf>
    <xf numFmtId="2" fontId="15" fillId="4" borderId="6" xfId="0" applyNumberFormat="1" applyFont="1" applyFill="1" applyBorder="1" applyAlignment="1">
      <alignment wrapText="1"/>
    </xf>
    <xf numFmtId="2" fontId="15" fillId="4" borderId="11" xfId="0" applyNumberFormat="1" applyFont="1" applyFill="1" applyBorder="1" applyAlignment="1">
      <alignment wrapText="1"/>
    </xf>
    <xf numFmtId="187" fontId="15" fillId="4" borderId="10" xfId="1" applyFont="1" applyFill="1" applyBorder="1"/>
    <xf numFmtId="2" fontId="15" fillId="6" borderId="6" xfId="0" applyNumberFormat="1" applyFont="1" applyFill="1" applyBorder="1"/>
    <xf numFmtId="2" fontId="15" fillId="6" borderId="6" xfId="0" applyNumberFormat="1" applyFont="1" applyFill="1" applyBorder="1" applyAlignment="1">
      <alignment wrapText="1"/>
    </xf>
    <xf numFmtId="187" fontId="15" fillId="6" borderId="10" xfId="1" applyFont="1" applyFill="1" applyBorder="1"/>
    <xf numFmtId="2" fontId="15" fillId="9" borderId="6" xfId="1" applyNumberFormat="1" applyFont="1" applyFill="1" applyBorder="1" applyAlignment="1">
      <alignment vertical="top" wrapText="1"/>
    </xf>
    <xf numFmtId="187" fontId="15" fillId="9" borderId="6" xfId="1" applyFont="1" applyFill="1" applyBorder="1" applyAlignment="1">
      <alignment vertical="top"/>
    </xf>
    <xf numFmtId="0" fontId="15" fillId="7" borderId="6" xfId="1" applyNumberFormat="1" applyFont="1" applyFill="1" applyBorder="1" applyAlignment="1">
      <alignment horizontal="center" wrapText="1"/>
    </xf>
    <xf numFmtId="2" fontId="15" fillId="15" borderId="6" xfId="0" applyNumberFormat="1" applyFont="1" applyFill="1" applyBorder="1" applyAlignment="1">
      <alignment vertical="top" wrapText="1"/>
    </xf>
    <xf numFmtId="2" fontId="15" fillId="15" borderId="6" xfId="1" applyNumberFormat="1" applyFont="1" applyFill="1" applyBorder="1" applyAlignment="1">
      <alignment vertical="top" wrapText="1"/>
    </xf>
    <xf numFmtId="187" fontId="15" fillId="15" borderId="6" xfId="1" applyFont="1" applyFill="1" applyBorder="1" applyAlignment="1">
      <alignment vertical="top"/>
    </xf>
    <xf numFmtId="187" fontId="15" fillId="15" borderId="6" xfId="1" applyFont="1" applyFill="1" applyBorder="1" applyAlignment="1">
      <alignment vertical="top" wrapText="1"/>
    </xf>
    <xf numFmtId="2" fontId="15" fillId="6" borderId="6" xfId="1" applyNumberFormat="1" applyFont="1" applyFill="1" applyBorder="1" applyAlignment="1">
      <alignment wrapText="1"/>
    </xf>
    <xf numFmtId="188" fontId="15" fillId="9" borderId="6" xfId="0" applyNumberFormat="1" applyFont="1" applyFill="1" applyBorder="1"/>
    <xf numFmtId="2" fontId="15" fillId="9" borderId="6" xfId="0" applyNumberFormat="1" applyFont="1" applyFill="1" applyBorder="1"/>
    <xf numFmtId="2" fontId="15" fillId="9" borderId="6" xfId="0" applyNumberFormat="1" applyFont="1" applyFill="1" applyBorder="1" applyAlignment="1">
      <alignment wrapText="1"/>
    </xf>
    <xf numFmtId="187" fontId="15" fillId="9" borderId="10" xfId="1" applyFont="1" applyFill="1" applyBorder="1"/>
    <xf numFmtId="187" fontId="15" fillId="9" borderId="6" xfId="1" applyFont="1" applyFill="1" applyBorder="1"/>
    <xf numFmtId="189" fontId="15" fillId="15" borderId="6" xfId="0" applyNumberFormat="1" applyFont="1" applyFill="1" applyBorder="1" applyAlignment="1">
      <alignment vertical="top"/>
    </xf>
    <xf numFmtId="187" fontId="15" fillId="15" borderId="10" xfId="1" applyFont="1" applyFill="1" applyBorder="1" applyAlignment="1">
      <alignment vertical="top"/>
    </xf>
    <xf numFmtId="2" fontId="15" fillId="7" borderId="6" xfId="0" applyNumberFormat="1" applyFont="1" applyFill="1" applyBorder="1" applyAlignment="1">
      <alignment wrapText="1"/>
    </xf>
    <xf numFmtId="0" fontId="15" fillId="27" borderId="6" xfId="0" applyFont="1" applyFill="1" applyBorder="1"/>
    <xf numFmtId="2" fontId="15" fillId="27" borderId="6" xfId="0" applyNumberFormat="1" applyFont="1" applyFill="1" applyBorder="1" applyAlignment="1">
      <alignment horizontal="center"/>
    </xf>
    <xf numFmtId="2" fontId="15" fillId="27" borderId="6" xfId="0" applyNumberFormat="1" applyFont="1" applyFill="1" applyBorder="1" applyAlignment="1">
      <alignment wrapText="1"/>
    </xf>
    <xf numFmtId="43" fontId="15" fillId="27" borderId="6" xfId="0" applyNumberFormat="1" applyFont="1" applyFill="1" applyBorder="1"/>
    <xf numFmtId="0" fontId="14" fillId="7" borderId="6" xfId="0" applyFont="1" applyFill="1" applyBorder="1" applyAlignment="1">
      <alignment horizontal="center"/>
    </xf>
    <xf numFmtId="0" fontId="15" fillId="19" borderId="6" xfId="0" applyFont="1" applyFill="1" applyBorder="1"/>
    <xf numFmtId="2" fontId="15" fillId="19" borderId="6" xfId="0" applyNumberFormat="1" applyFont="1" applyFill="1" applyBorder="1" applyAlignment="1">
      <alignment horizontal="center"/>
    </xf>
    <xf numFmtId="2" fontId="15" fillId="19" borderId="11" xfId="0" applyNumberFormat="1" applyFont="1" applyFill="1" applyBorder="1" applyAlignment="1">
      <alignment wrapText="1"/>
    </xf>
    <xf numFmtId="43" fontId="15" fillId="19" borderId="6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center" wrapText="1"/>
    </xf>
    <xf numFmtId="0" fontId="16" fillId="0" borderId="0" xfId="0" applyFont="1"/>
    <xf numFmtId="43" fontId="15" fillId="6" borderId="18" xfId="2" applyFont="1" applyFill="1" applyBorder="1" applyAlignment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6" xfId="0" applyFont="1" applyBorder="1" applyAlignment="1">
      <alignment horizontal="left" vertical="top" wrapText="1"/>
    </xf>
    <xf numFmtId="0" fontId="20" fillId="6" borderId="6" xfId="0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horizontal="left" vertical="top"/>
    </xf>
    <xf numFmtId="0" fontId="20" fillId="0" borderId="6" xfId="0" applyFont="1" applyBorder="1" applyAlignment="1">
      <alignment vertical="top"/>
    </xf>
    <xf numFmtId="0" fontId="20" fillId="6" borderId="6" xfId="0" applyFont="1" applyFill="1" applyBorder="1" applyAlignment="1">
      <alignment horizontal="left" vertical="top"/>
    </xf>
    <xf numFmtId="43" fontId="20" fillId="6" borderId="6" xfId="2" applyFont="1" applyFill="1" applyBorder="1" applyAlignment="1">
      <alignment horizontal="center" vertical="top"/>
    </xf>
    <xf numFmtId="43" fontId="20" fillId="6" borderId="5" xfId="2" applyFont="1" applyFill="1" applyBorder="1" applyAlignment="1">
      <alignment horizontal="center" vertical="top"/>
    </xf>
    <xf numFmtId="2" fontId="21" fillId="3" borderId="6" xfId="0" applyNumberFormat="1" applyFont="1" applyFill="1" applyBorder="1"/>
    <xf numFmtId="43" fontId="19" fillId="3" borderId="6" xfId="2" applyFont="1" applyFill="1" applyBorder="1" applyAlignment="1">
      <alignment horizontal="center"/>
    </xf>
    <xf numFmtId="43" fontId="25" fillId="3" borderId="6" xfId="2" applyFont="1" applyFill="1" applyBorder="1" applyAlignment="1">
      <alignment horizontal="center"/>
    </xf>
    <xf numFmtId="43" fontId="21" fillId="3" borderId="6" xfId="2" applyFont="1" applyFill="1" applyBorder="1" applyAlignment="1">
      <alignment horizontal="center"/>
    </xf>
    <xf numFmtId="43" fontId="15" fillId="0" borderId="0" xfId="2" applyFont="1" applyBorder="1" applyAlignment="1">
      <alignment horizontal="left"/>
    </xf>
    <xf numFmtId="2" fontId="16" fillId="0" borderId="0" xfId="0" applyNumberFormat="1" applyFont="1"/>
    <xf numFmtId="2" fontId="15" fillId="0" borderId="0" xfId="0" applyNumberFormat="1" applyFont="1"/>
    <xf numFmtId="43" fontId="26" fillId="0" borderId="0" xfId="0" applyNumberFormat="1" applyFont="1" applyAlignment="1">
      <alignment horizontal="center"/>
    </xf>
    <xf numFmtId="0" fontId="20" fillId="0" borderId="0" xfId="0" applyFont="1"/>
    <xf numFmtId="43" fontId="17" fillId="0" borderId="0" xfId="2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43" fontId="15" fillId="0" borderId="0" xfId="0" applyNumberFormat="1" applyFont="1" applyAlignment="1">
      <alignment horizontal="center"/>
    </xf>
    <xf numFmtId="0" fontId="19" fillId="0" borderId="0" xfId="0" applyFont="1"/>
    <xf numFmtId="43" fontId="16" fillId="0" borderId="0" xfId="2" applyFont="1"/>
    <xf numFmtId="43" fontId="16" fillId="2" borderId="2" xfId="2" applyFont="1" applyFill="1" applyBorder="1" applyAlignment="1">
      <alignment horizontal="center" vertical="center"/>
    </xf>
    <xf numFmtId="43" fontId="16" fillId="0" borderId="2" xfId="2" applyFont="1" applyBorder="1" applyAlignment="1">
      <alignment horizontal="center" vertical="center"/>
    </xf>
    <xf numFmtId="43" fontId="16" fillId="2" borderId="4" xfId="2" applyFont="1" applyFill="1" applyBorder="1" applyAlignment="1">
      <alignment horizontal="center" vertical="center"/>
    </xf>
    <xf numFmtId="43" fontId="16" fillId="0" borderId="4" xfId="2" applyFont="1" applyBorder="1" applyAlignment="1">
      <alignment vertical="center"/>
    </xf>
    <xf numFmtId="2" fontId="27" fillId="0" borderId="5" xfId="0" applyNumberFormat="1" applyFont="1" applyBorder="1" applyAlignment="1">
      <alignment horizontal="center" vertical="center"/>
    </xf>
    <xf numFmtId="43" fontId="16" fillId="0" borderId="5" xfId="2" quotePrefix="1" applyFont="1" applyBorder="1" applyAlignment="1">
      <alignment horizontal="center" vertical="center"/>
    </xf>
    <xf numFmtId="43" fontId="16" fillId="2" borderId="5" xfId="2" applyFont="1" applyFill="1" applyBorder="1" applyAlignment="1">
      <alignment horizontal="center" vertical="center"/>
    </xf>
    <xf numFmtId="189" fontId="21" fillId="11" borderId="5" xfId="2" applyNumberFormat="1" applyFont="1" applyFill="1" applyBorder="1" applyAlignment="1">
      <alignment horizontal="right" vertical="top"/>
    </xf>
    <xf numFmtId="2" fontId="21" fillId="11" borderId="10" xfId="0" applyNumberFormat="1" applyFont="1" applyFill="1" applyBorder="1" applyAlignment="1">
      <alignment horizontal="left" vertical="top" wrapText="1"/>
    </xf>
    <xf numFmtId="2" fontId="22" fillId="11" borderId="6" xfId="0" applyNumberFormat="1" applyFont="1" applyFill="1" applyBorder="1" applyAlignment="1">
      <alignment horizontal="center" vertical="top" wrapText="1"/>
    </xf>
    <xf numFmtId="43" fontId="20" fillId="11" borderId="6" xfId="2" applyFont="1" applyFill="1" applyBorder="1" applyAlignment="1">
      <alignment vertical="top"/>
    </xf>
    <xf numFmtId="2" fontId="21" fillId="11" borderId="5" xfId="0" applyNumberFormat="1" applyFont="1" applyFill="1" applyBorder="1" applyAlignment="1">
      <alignment horizontal="left" vertical="top"/>
    </xf>
    <xf numFmtId="189" fontId="21" fillId="12" borderId="9" xfId="2" applyNumberFormat="1" applyFont="1" applyFill="1" applyBorder="1" applyAlignment="1">
      <alignment horizontal="right" vertical="center"/>
    </xf>
    <xf numFmtId="2" fontId="21" fillId="12" borderId="10" xfId="0" applyNumberFormat="1" applyFont="1" applyFill="1" applyBorder="1" applyAlignment="1">
      <alignment horizontal="left" vertical="center"/>
    </xf>
    <xf numFmtId="2" fontId="22" fillId="12" borderId="10" xfId="0" applyNumberFormat="1" applyFont="1" applyFill="1" applyBorder="1" applyAlignment="1">
      <alignment vertical="center"/>
    </xf>
    <xf numFmtId="43" fontId="20" fillId="12" borderId="6" xfId="2" applyFont="1" applyFill="1" applyBorder="1" applyAlignment="1">
      <alignment vertical="center"/>
    </xf>
    <xf numFmtId="43" fontId="20" fillId="12" borderId="6" xfId="2" applyFont="1" applyFill="1" applyBorder="1" applyAlignment="1">
      <alignment horizontal="center" vertical="center"/>
    </xf>
    <xf numFmtId="0" fontId="21" fillId="12" borderId="5" xfId="0" applyFont="1" applyFill="1" applyBorder="1" applyAlignment="1">
      <alignment horizontal="left" vertical="center"/>
    </xf>
    <xf numFmtId="188" fontId="20" fillId="9" borderId="9" xfId="2" applyNumberFormat="1" applyFont="1" applyFill="1" applyBorder="1" applyAlignment="1">
      <alignment horizontal="right" vertical="center"/>
    </xf>
    <xf numFmtId="2" fontId="21" fillId="9" borderId="10" xfId="0" applyNumberFormat="1" applyFont="1" applyFill="1" applyBorder="1" applyAlignment="1">
      <alignment horizontal="left" vertical="center"/>
    </xf>
    <xf numFmtId="2" fontId="22" fillId="9" borderId="6" xfId="0" applyNumberFormat="1" applyFont="1" applyFill="1" applyBorder="1" applyAlignment="1">
      <alignment horizontal="center" vertical="center" wrapText="1"/>
    </xf>
    <xf numFmtId="43" fontId="20" fillId="9" borderId="6" xfId="2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left"/>
    </xf>
    <xf numFmtId="188" fontId="20" fillId="7" borderId="5" xfId="2" applyNumberFormat="1" applyFont="1" applyFill="1" applyBorder="1" applyAlignment="1">
      <alignment horizontal="right" vertical="center"/>
    </xf>
    <xf numFmtId="2" fontId="21" fillId="7" borderId="10" xfId="0" applyNumberFormat="1" applyFont="1" applyFill="1" applyBorder="1" applyAlignment="1">
      <alignment horizontal="left" vertical="center"/>
    </xf>
    <xf numFmtId="43" fontId="22" fillId="7" borderId="6" xfId="2" applyFont="1" applyFill="1" applyBorder="1" applyAlignment="1">
      <alignment vertical="center"/>
    </xf>
    <xf numFmtId="43" fontId="20" fillId="7" borderId="6" xfId="2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left"/>
    </xf>
    <xf numFmtId="189" fontId="21" fillId="13" borderId="5" xfId="2" applyNumberFormat="1" applyFont="1" applyFill="1" applyBorder="1" applyAlignment="1">
      <alignment horizontal="right" vertical="center"/>
    </xf>
    <xf numFmtId="2" fontId="21" fillId="13" borderId="10" xfId="0" applyNumberFormat="1" applyFont="1" applyFill="1" applyBorder="1" applyAlignment="1">
      <alignment horizontal="left" vertical="center"/>
    </xf>
    <xf numFmtId="43" fontId="22" fillId="13" borderId="10" xfId="2" applyFont="1" applyFill="1" applyBorder="1" applyAlignment="1">
      <alignment vertical="center"/>
    </xf>
    <xf numFmtId="43" fontId="20" fillId="13" borderId="10" xfId="2" applyFont="1" applyFill="1" applyBorder="1" applyAlignment="1">
      <alignment vertical="center"/>
    </xf>
    <xf numFmtId="0" fontId="20" fillId="13" borderId="5" xfId="0" applyFont="1" applyFill="1" applyBorder="1" applyAlignment="1">
      <alignment horizontal="center" wrapText="1"/>
    </xf>
    <xf numFmtId="188" fontId="20" fillId="6" borderId="5" xfId="2" applyNumberFormat="1" applyFont="1" applyFill="1" applyBorder="1" applyAlignment="1">
      <alignment horizontal="right" vertical="top"/>
    </xf>
    <xf numFmtId="2" fontId="20" fillId="6" borderId="10" xfId="0" applyNumberFormat="1" applyFont="1" applyFill="1" applyBorder="1" applyAlignment="1">
      <alignment horizontal="left" vertical="top" wrapText="1"/>
    </xf>
    <xf numFmtId="2" fontId="22" fillId="6" borderId="10" xfId="0" applyNumberFormat="1" applyFont="1" applyFill="1" applyBorder="1" applyAlignment="1">
      <alignment vertical="top" wrapText="1"/>
    </xf>
    <xf numFmtId="0" fontId="20" fillId="6" borderId="5" xfId="0" applyFont="1" applyFill="1" applyBorder="1" applyAlignment="1">
      <alignment horizontal="left" vertical="top"/>
    </xf>
    <xf numFmtId="188" fontId="20" fillId="6" borderId="13" xfId="2" applyNumberFormat="1" applyFont="1" applyFill="1" applyBorder="1" applyAlignment="1">
      <alignment horizontal="right" vertical="center"/>
    </xf>
    <xf numFmtId="2" fontId="20" fillId="6" borderId="15" xfId="0" applyNumberFormat="1" applyFont="1" applyFill="1" applyBorder="1" applyAlignment="1">
      <alignment horizontal="left" vertical="center"/>
    </xf>
    <xf numFmtId="43" fontId="22" fillId="6" borderId="15" xfId="2" applyFont="1" applyFill="1" applyBorder="1" applyAlignment="1">
      <alignment vertical="center"/>
    </xf>
    <xf numFmtId="43" fontId="20" fillId="6" borderId="13" xfId="2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left"/>
    </xf>
    <xf numFmtId="188" fontId="20" fillId="6" borderId="14" xfId="2" applyNumberFormat="1" applyFont="1" applyFill="1" applyBorder="1" applyAlignment="1">
      <alignment horizontal="right" vertical="center"/>
    </xf>
    <xf numFmtId="2" fontId="20" fillId="6" borderId="21" xfId="0" applyNumberFormat="1" applyFont="1" applyFill="1" applyBorder="1" applyAlignment="1">
      <alignment horizontal="left" vertical="center"/>
    </xf>
    <xf numFmtId="43" fontId="22" fillId="6" borderId="21" xfId="2" applyFont="1" applyFill="1" applyBorder="1" applyAlignment="1">
      <alignment vertical="center"/>
    </xf>
    <xf numFmtId="43" fontId="20" fillId="6" borderId="14" xfId="2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left"/>
    </xf>
    <xf numFmtId="2" fontId="20" fillId="6" borderId="10" xfId="0" applyNumberFormat="1" applyFont="1" applyFill="1" applyBorder="1" applyAlignment="1">
      <alignment horizontal="left" vertical="center"/>
    </xf>
    <xf numFmtId="43" fontId="22" fillId="6" borderId="10" xfId="2" applyFont="1" applyFill="1" applyBorder="1" applyAlignment="1">
      <alignment vertical="center"/>
    </xf>
    <xf numFmtId="43" fontId="20" fillId="6" borderId="6" xfId="2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left"/>
    </xf>
    <xf numFmtId="43" fontId="21" fillId="6" borderId="6" xfId="2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left" vertical="center"/>
    </xf>
    <xf numFmtId="2" fontId="20" fillId="6" borderId="6" xfId="0" applyNumberFormat="1" applyFont="1" applyFill="1" applyBorder="1" applyAlignment="1">
      <alignment horizontal="left" vertical="center"/>
    </xf>
    <xf numFmtId="43" fontId="22" fillId="6" borderId="6" xfId="2" applyFont="1" applyFill="1" applyBorder="1" applyAlignment="1">
      <alignment vertical="center"/>
    </xf>
    <xf numFmtId="0" fontId="21" fillId="6" borderId="6" xfId="0" applyFont="1" applyFill="1" applyBorder="1" applyAlignment="1">
      <alignment horizontal="left" vertical="center"/>
    </xf>
    <xf numFmtId="188" fontId="20" fillId="6" borderId="6" xfId="2" applyNumberFormat="1" applyFont="1" applyFill="1" applyBorder="1" applyAlignment="1">
      <alignment horizontal="right" vertical="center"/>
    </xf>
    <xf numFmtId="188" fontId="20" fillId="6" borderId="13" xfId="2" applyNumberFormat="1" applyFont="1" applyFill="1" applyBorder="1" applyAlignment="1">
      <alignment horizontal="right" vertical="top"/>
    </xf>
    <xf numFmtId="43" fontId="22" fillId="6" borderId="10" xfId="2" applyFont="1" applyFill="1" applyBorder="1" applyAlignment="1">
      <alignment vertical="top"/>
    </xf>
    <xf numFmtId="43" fontId="20" fillId="6" borderId="13" xfId="2" applyFont="1" applyFill="1" applyBorder="1" applyAlignment="1">
      <alignment horizontal="center" vertical="top"/>
    </xf>
    <xf numFmtId="188" fontId="20" fillId="6" borderId="13" xfId="2" applyNumberFormat="1" applyFont="1" applyFill="1" applyBorder="1" applyAlignment="1">
      <alignment horizontal="left" vertical="top" wrapText="1"/>
    </xf>
    <xf numFmtId="188" fontId="20" fillId="6" borderId="2" xfId="2" applyNumberFormat="1" applyFont="1" applyFill="1" applyBorder="1" applyAlignment="1">
      <alignment horizontal="right" vertical="top"/>
    </xf>
    <xf numFmtId="43" fontId="22" fillId="6" borderId="7" xfId="2" applyFont="1" applyFill="1" applyBorder="1" applyAlignment="1">
      <alignment vertical="top"/>
    </xf>
    <xf numFmtId="43" fontId="20" fillId="6" borderId="7" xfId="2" applyFont="1" applyFill="1" applyBorder="1" applyAlignment="1">
      <alignment vertical="top"/>
    </xf>
    <xf numFmtId="43" fontId="20" fillId="6" borderId="2" xfId="2" applyFont="1" applyFill="1" applyBorder="1" applyAlignment="1">
      <alignment horizontal="center" vertical="top"/>
    </xf>
    <xf numFmtId="189" fontId="21" fillId="14" borderId="6" xfId="2" applyNumberFormat="1" applyFont="1" applyFill="1" applyBorder="1" applyAlignment="1">
      <alignment horizontal="right" vertical="center"/>
    </xf>
    <xf numFmtId="2" fontId="21" fillId="14" borderId="6" xfId="0" applyNumberFormat="1" applyFont="1" applyFill="1" applyBorder="1" applyAlignment="1">
      <alignment horizontal="left" vertical="center"/>
    </xf>
    <xf numFmtId="2" fontId="22" fillId="14" borderId="7" xfId="0" applyNumberFormat="1" applyFont="1" applyFill="1" applyBorder="1" applyAlignment="1">
      <alignment vertical="center" wrapText="1"/>
    </xf>
    <xf numFmtId="43" fontId="20" fillId="14" borderId="2" xfId="2" applyFont="1" applyFill="1" applyBorder="1" applyAlignment="1">
      <alignment horizontal="center" vertical="center"/>
    </xf>
    <xf numFmtId="188" fontId="20" fillId="13" borderId="6" xfId="2" applyNumberFormat="1" applyFont="1" applyFill="1" applyBorder="1" applyAlignment="1">
      <alignment horizontal="right" vertical="center"/>
    </xf>
    <xf numFmtId="2" fontId="20" fillId="13" borderId="6" xfId="0" applyNumberFormat="1" applyFont="1" applyFill="1" applyBorder="1" applyAlignment="1">
      <alignment horizontal="left" vertical="center"/>
    </xf>
    <xf numFmtId="2" fontId="22" fillId="13" borderId="2" xfId="0" applyNumberFormat="1" applyFont="1" applyFill="1" applyBorder="1" applyAlignment="1">
      <alignment vertical="center"/>
    </xf>
    <xf numFmtId="43" fontId="20" fillId="13" borderId="2" xfId="2" applyFont="1" applyFill="1" applyBorder="1"/>
    <xf numFmtId="43" fontId="20" fillId="13" borderId="6" xfId="2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horizontal="left" vertical="center"/>
    </xf>
    <xf numFmtId="188" fontId="20" fillId="0" borderId="6" xfId="2" applyNumberFormat="1" applyFont="1" applyBorder="1" applyAlignment="1">
      <alignment horizontal="right" vertical="center"/>
    </xf>
    <xf numFmtId="43" fontId="22" fillId="6" borderId="6" xfId="2" applyFont="1" applyFill="1" applyBorder="1" applyAlignment="1">
      <alignment horizontal="right" vertical="center"/>
    </xf>
    <xf numFmtId="43" fontId="20" fillId="0" borderId="6" xfId="2" applyFont="1" applyBorder="1"/>
    <xf numFmtId="43" fontId="20" fillId="0" borderId="6" xfId="2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2" fontId="20" fillId="6" borderId="6" xfId="0" applyNumberFormat="1" applyFont="1" applyFill="1" applyBorder="1" applyAlignment="1">
      <alignment horizontal="left" vertical="center" wrapText="1"/>
    </xf>
    <xf numFmtId="188" fontId="20" fillId="0" borderId="6" xfId="2" applyNumberFormat="1" applyFont="1" applyBorder="1" applyAlignment="1">
      <alignment horizontal="right" vertical="top"/>
    </xf>
    <xf numFmtId="2" fontId="20" fillId="6" borderId="6" xfId="0" applyNumberFormat="1" applyFont="1" applyFill="1" applyBorder="1" applyAlignment="1">
      <alignment horizontal="left" vertical="top" wrapText="1"/>
    </xf>
    <xf numFmtId="43" fontId="22" fillId="6" borderId="6" xfId="2" applyFont="1" applyFill="1" applyBorder="1" applyAlignment="1">
      <alignment horizontal="right" vertical="top"/>
    </xf>
    <xf numFmtId="43" fontId="20" fillId="0" borderId="6" xfId="2" applyFont="1" applyBorder="1" applyAlignment="1">
      <alignment vertical="top"/>
    </xf>
    <xf numFmtId="43" fontId="20" fillId="0" borderId="6" xfId="2" applyFont="1" applyBorder="1" applyAlignment="1">
      <alignment horizontal="center" vertical="top"/>
    </xf>
    <xf numFmtId="43" fontId="20" fillId="0" borderId="6" xfId="2" applyFont="1" applyBorder="1" applyAlignment="1">
      <alignment vertical="center"/>
    </xf>
    <xf numFmtId="43" fontId="20" fillId="6" borderId="6" xfId="2" applyFont="1" applyFill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2" fontId="16" fillId="0" borderId="6" xfId="0" applyNumberFormat="1" applyFont="1" applyBorder="1" applyAlignment="1">
      <alignment horizontal="left" vertical="center"/>
    </xf>
    <xf numFmtId="2" fontId="27" fillId="0" borderId="6" xfId="0" applyNumberFormat="1" applyFont="1" applyBorder="1" applyAlignment="1">
      <alignment horizontal="left" vertical="center"/>
    </xf>
    <xf numFmtId="188" fontId="20" fillId="14" borderId="9" xfId="2" applyNumberFormat="1" applyFont="1" applyFill="1" applyBorder="1" applyAlignment="1">
      <alignment horizontal="right" vertical="center"/>
    </xf>
    <xf numFmtId="2" fontId="16" fillId="13" borderId="5" xfId="0" applyNumberFormat="1" applyFont="1" applyFill="1" applyBorder="1" applyAlignment="1">
      <alignment horizontal="left" vertical="center"/>
    </xf>
    <xf numFmtId="2" fontId="27" fillId="13" borderId="5" xfId="0" applyNumberFormat="1" applyFont="1" applyFill="1" applyBorder="1" applyAlignment="1">
      <alignment horizontal="left" vertical="center" wrapText="1"/>
    </xf>
    <xf numFmtId="43" fontId="20" fillId="13" borderId="5" xfId="2" applyFont="1" applyFill="1" applyBorder="1" applyAlignment="1">
      <alignment horizontal="center" vertical="center"/>
    </xf>
    <xf numFmtId="0" fontId="21" fillId="13" borderId="5" xfId="0" applyFont="1" applyFill="1" applyBorder="1" applyAlignment="1">
      <alignment horizontal="left" vertical="center"/>
    </xf>
    <xf numFmtId="188" fontId="20" fillId="6" borderId="9" xfId="2" applyNumberFormat="1" applyFont="1" applyFill="1" applyBorder="1" applyAlignment="1">
      <alignment horizontal="right" vertical="center"/>
    </xf>
    <xf numFmtId="2" fontId="16" fillId="6" borderId="5" xfId="0" applyNumberFormat="1" applyFont="1" applyFill="1" applyBorder="1" applyAlignment="1">
      <alignment horizontal="left" vertical="center"/>
    </xf>
    <xf numFmtId="43" fontId="27" fillId="6" borderId="5" xfId="2" applyFont="1" applyFill="1" applyBorder="1" applyAlignment="1">
      <alignment horizontal="left" vertical="center" wrapText="1"/>
    </xf>
    <xf numFmtId="43" fontId="20" fillId="6" borderId="5" xfId="2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left" vertical="center" wrapText="1"/>
    </xf>
    <xf numFmtId="188" fontId="20" fillId="6" borderId="9" xfId="2" applyNumberFormat="1" applyFont="1" applyFill="1" applyBorder="1" applyAlignment="1">
      <alignment horizontal="right" vertical="top"/>
    </xf>
    <xf numFmtId="2" fontId="16" fillId="6" borderId="5" xfId="0" applyNumberFormat="1" applyFont="1" applyFill="1" applyBorder="1" applyAlignment="1">
      <alignment horizontal="left" vertical="top" wrapText="1"/>
    </xf>
    <xf numFmtId="2" fontId="27" fillId="6" borderId="5" xfId="0" applyNumberFormat="1" applyFont="1" applyFill="1" applyBorder="1" applyAlignment="1">
      <alignment horizontal="left" vertical="top" wrapText="1"/>
    </xf>
    <xf numFmtId="0" fontId="20" fillId="6" borderId="5" xfId="0" applyFont="1" applyFill="1" applyBorder="1" applyAlignment="1">
      <alignment horizontal="left" vertical="top" wrapText="1"/>
    </xf>
    <xf numFmtId="189" fontId="21" fillId="12" borderId="9" xfId="2" applyNumberFormat="1" applyFont="1" applyFill="1" applyBorder="1" applyAlignment="1">
      <alignment horizontal="left" vertical="center"/>
    </xf>
    <xf numFmtId="2" fontId="21" fillId="12" borderId="10" xfId="0" applyNumberFormat="1" applyFont="1" applyFill="1" applyBorder="1" applyAlignment="1">
      <alignment horizontal="left" vertical="top" wrapText="1"/>
    </xf>
    <xf numFmtId="2" fontId="21" fillId="9" borderId="10" xfId="0" applyNumberFormat="1" applyFont="1" applyFill="1" applyBorder="1" applyAlignment="1">
      <alignment horizontal="left" vertical="center" wrapText="1"/>
    </xf>
    <xf numFmtId="43" fontId="20" fillId="14" borderId="2" xfId="2" applyFont="1" applyFill="1" applyBorder="1" applyAlignment="1">
      <alignment horizontal="center" vertical="center" wrapText="1"/>
    </xf>
    <xf numFmtId="188" fontId="20" fillId="0" borderId="13" xfId="2" applyNumberFormat="1" applyFont="1" applyBorder="1" applyAlignment="1">
      <alignment horizontal="right" vertical="center"/>
    </xf>
    <xf numFmtId="43" fontId="20" fillId="0" borderId="13" xfId="2" applyFont="1" applyBorder="1" applyAlignment="1">
      <alignment horizontal="right" vertical="center"/>
    </xf>
    <xf numFmtId="43" fontId="20" fillId="0" borderId="13" xfId="2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188" fontId="20" fillId="0" borderId="14" xfId="2" applyNumberFormat="1" applyFont="1" applyBorder="1" applyAlignment="1">
      <alignment horizontal="right" vertical="center"/>
    </xf>
    <xf numFmtId="43" fontId="20" fillId="0" borderId="14" xfId="2" applyFont="1" applyBorder="1" applyAlignment="1">
      <alignment horizontal="right" vertical="center"/>
    </xf>
    <xf numFmtId="43" fontId="20" fillId="0" borderId="14" xfId="2" applyFont="1" applyBorder="1"/>
    <xf numFmtId="43" fontId="20" fillId="0" borderId="14" xfId="2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 wrapText="1"/>
    </xf>
    <xf numFmtId="188" fontId="20" fillId="0" borderId="6" xfId="2" applyNumberFormat="1" applyFont="1" applyBorder="1" applyAlignment="1">
      <alignment horizontal="left" vertical="top" wrapText="1"/>
    </xf>
    <xf numFmtId="188" fontId="22" fillId="0" borderId="14" xfId="2" applyNumberFormat="1" applyFont="1" applyBorder="1" applyAlignment="1">
      <alignment horizontal="center" vertical="top" wrapText="1"/>
    </xf>
    <xf numFmtId="43" fontId="20" fillId="0" borderId="6" xfId="2" applyFont="1" applyBorder="1" applyAlignment="1">
      <alignment horizontal="right" vertical="top"/>
    </xf>
    <xf numFmtId="188" fontId="20" fillId="0" borderId="6" xfId="2" applyNumberFormat="1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188" fontId="22" fillId="0" borderId="6" xfId="2" applyNumberFormat="1" applyFont="1" applyBorder="1" applyAlignment="1">
      <alignment horizontal="left" vertical="top" wrapText="1"/>
    </xf>
    <xf numFmtId="188" fontId="20" fillId="2" borderId="6" xfId="2" applyNumberFormat="1" applyFont="1" applyFill="1" applyBorder="1" applyAlignment="1">
      <alignment horizontal="right" vertical="center"/>
    </xf>
    <xf numFmtId="2" fontId="16" fillId="2" borderId="6" xfId="0" applyNumberFormat="1" applyFont="1" applyFill="1" applyBorder="1" applyAlignment="1">
      <alignment horizontal="left" vertical="center" wrapText="1"/>
    </xf>
    <xf numFmtId="2" fontId="27" fillId="2" borderId="6" xfId="0" applyNumberFormat="1" applyFont="1" applyFill="1" applyBorder="1" applyAlignment="1">
      <alignment horizontal="left" vertical="center" wrapText="1"/>
    </xf>
    <xf numFmtId="43" fontId="20" fillId="2" borderId="6" xfId="2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left" vertical="center"/>
    </xf>
    <xf numFmtId="43" fontId="16" fillId="13" borderId="5" xfId="2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left" vertical="center"/>
    </xf>
    <xf numFmtId="43" fontId="27" fillId="6" borderId="5" xfId="2" applyFont="1" applyFill="1" applyBorder="1" applyAlignment="1">
      <alignment horizontal="left" vertical="top" wrapText="1"/>
    </xf>
    <xf numFmtId="2" fontId="16" fillId="6" borderId="9" xfId="0" applyNumberFormat="1" applyFont="1" applyFill="1" applyBorder="1" applyAlignment="1">
      <alignment horizontal="left" vertical="top" wrapText="1"/>
    </xf>
    <xf numFmtId="43" fontId="27" fillId="6" borderId="9" xfId="2" applyFont="1" applyFill="1" applyBorder="1" applyAlignment="1">
      <alignment horizontal="left" vertical="top" wrapText="1"/>
    </xf>
    <xf numFmtId="43" fontId="20" fillId="6" borderId="9" xfId="2" applyFont="1" applyFill="1" applyBorder="1" applyAlignment="1">
      <alignment horizontal="center" vertical="top"/>
    </xf>
    <xf numFmtId="2" fontId="20" fillId="6" borderId="9" xfId="2" applyNumberFormat="1" applyFont="1" applyFill="1" applyBorder="1" applyAlignment="1">
      <alignment horizontal="center" vertical="top"/>
    </xf>
    <xf numFmtId="189" fontId="20" fillId="13" borderId="5" xfId="2" applyNumberFormat="1" applyFont="1" applyFill="1" applyBorder="1" applyAlignment="1">
      <alignment horizontal="right" vertical="center"/>
    </xf>
    <xf numFmtId="2" fontId="20" fillId="13" borderId="10" xfId="0" applyNumberFormat="1" applyFont="1" applyFill="1" applyBorder="1" applyAlignment="1">
      <alignment horizontal="left" vertical="center" wrapText="1"/>
    </xf>
    <xf numFmtId="43" fontId="22" fillId="13" borderId="10" xfId="2" applyFont="1" applyFill="1" applyBorder="1" applyAlignment="1">
      <alignment vertical="center" wrapText="1"/>
    </xf>
    <xf numFmtId="43" fontId="22" fillId="6" borderId="10" xfId="2" applyFont="1" applyFill="1" applyBorder="1" applyAlignment="1">
      <alignment vertical="top" wrapText="1"/>
    </xf>
    <xf numFmtId="2" fontId="20" fillId="6" borderId="15" xfId="0" applyNumberFormat="1" applyFont="1" applyFill="1" applyBorder="1" applyAlignment="1">
      <alignment horizontal="left" vertical="top" wrapText="1"/>
    </xf>
    <xf numFmtId="2" fontId="22" fillId="6" borderId="15" xfId="0" applyNumberFormat="1" applyFont="1" applyFill="1" applyBorder="1" applyAlignment="1">
      <alignment vertical="top" wrapText="1"/>
    </xf>
    <xf numFmtId="0" fontId="20" fillId="6" borderId="13" xfId="0" applyFont="1" applyFill="1" applyBorder="1" applyAlignment="1">
      <alignment horizontal="left" vertical="top" wrapText="1"/>
    </xf>
    <xf numFmtId="188" fontId="20" fillId="6" borderId="14" xfId="2" applyNumberFormat="1" applyFont="1" applyFill="1" applyBorder="1" applyAlignment="1">
      <alignment horizontal="right" vertical="top"/>
    </xf>
    <xf numFmtId="2" fontId="20" fillId="6" borderId="21" xfId="0" applyNumberFormat="1" applyFont="1" applyFill="1" applyBorder="1" applyAlignment="1">
      <alignment horizontal="left" vertical="top" wrapText="1"/>
    </xf>
    <xf numFmtId="2" fontId="22" fillId="6" borderId="21" xfId="0" applyNumberFormat="1" applyFont="1" applyFill="1" applyBorder="1" applyAlignment="1">
      <alignment vertical="top" wrapText="1"/>
    </xf>
    <xf numFmtId="43" fontId="20" fillId="6" borderId="14" xfId="2" applyFont="1" applyFill="1" applyBorder="1" applyAlignment="1">
      <alignment horizontal="center" vertical="top"/>
    </xf>
    <xf numFmtId="0" fontId="20" fillId="6" borderId="14" xfId="0" applyFont="1" applyFill="1" applyBorder="1" applyAlignment="1">
      <alignment horizontal="left" vertical="top" wrapText="1"/>
    </xf>
    <xf numFmtId="2" fontId="21" fillId="7" borderId="10" xfId="0" applyNumberFormat="1" applyFont="1" applyFill="1" applyBorder="1" applyAlignment="1">
      <alignment horizontal="center" vertical="center"/>
    </xf>
    <xf numFmtId="49" fontId="22" fillId="7" borderId="6" xfId="2" applyNumberFormat="1" applyFont="1" applyFill="1" applyBorder="1" applyAlignment="1">
      <alignment vertical="center"/>
    </xf>
    <xf numFmtId="188" fontId="20" fillId="0" borderId="6" xfId="2" applyNumberFormat="1" applyFont="1" applyBorder="1" applyAlignment="1">
      <alignment horizontal="left" vertical="center" wrapText="1"/>
    </xf>
    <xf numFmtId="188" fontId="22" fillId="0" borderId="6" xfId="2" applyNumberFormat="1" applyFont="1" applyBorder="1" applyAlignment="1">
      <alignment horizontal="left" vertical="center" wrapText="1"/>
    </xf>
    <xf numFmtId="43" fontId="20" fillId="0" borderId="6" xfId="2" applyFont="1" applyBorder="1" applyAlignment="1">
      <alignment horizontal="right" vertical="center"/>
    </xf>
    <xf numFmtId="0" fontId="20" fillId="0" borderId="6" xfId="0" applyFont="1" applyBorder="1"/>
    <xf numFmtId="188" fontId="22" fillId="0" borderId="6" xfId="2" applyNumberFormat="1" applyFont="1" applyBorder="1" applyAlignment="1">
      <alignment horizontal="right" vertical="center" wrapText="1"/>
    </xf>
    <xf numFmtId="0" fontId="20" fillId="0" borderId="6" xfId="0" applyFont="1" applyBorder="1" applyAlignment="1">
      <alignment vertical="center"/>
    </xf>
    <xf numFmtId="188" fontId="20" fillId="5" borderId="6" xfId="2" applyNumberFormat="1" applyFont="1" applyFill="1" applyBorder="1" applyAlignment="1">
      <alignment horizontal="right" vertical="center"/>
    </xf>
    <xf numFmtId="2" fontId="16" fillId="5" borderId="6" xfId="0" applyNumberFormat="1" applyFont="1" applyFill="1" applyBorder="1" applyAlignment="1">
      <alignment horizontal="left" vertical="center" wrapText="1"/>
    </xf>
    <xf numFmtId="43" fontId="20" fillId="5" borderId="6" xfId="2" applyFont="1" applyFill="1" applyBorder="1" applyAlignment="1">
      <alignment horizontal="center" vertical="center"/>
    </xf>
    <xf numFmtId="0" fontId="21" fillId="28" borderId="6" xfId="0" applyFont="1" applyFill="1" applyBorder="1" applyAlignment="1">
      <alignment horizontal="left" vertical="center"/>
    </xf>
    <xf numFmtId="2" fontId="16" fillId="13" borderId="5" xfId="0" applyNumberFormat="1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center" vertical="center" wrapText="1"/>
    </xf>
    <xf numFmtId="43" fontId="20" fillId="6" borderId="6" xfId="2" applyFont="1" applyFill="1" applyBorder="1" applyAlignment="1">
      <alignment horizontal="left" vertical="top" wrapText="1"/>
    </xf>
    <xf numFmtId="188" fontId="20" fillId="6" borderId="6" xfId="2" applyNumberFormat="1" applyFont="1" applyFill="1" applyBorder="1" applyAlignment="1">
      <alignment horizontal="right" vertical="top"/>
    </xf>
    <xf numFmtId="2" fontId="22" fillId="6" borderId="6" xfId="0" applyNumberFormat="1" applyFont="1" applyFill="1" applyBorder="1" applyAlignment="1">
      <alignment vertical="top" wrapText="1"/>
    </xf>
    <xf numFmtId="2" fontId="19" fillId="0" borderId="6" xfId="0" applyNumberFormat="1" applyFont="1" applyBorder="1" applyAlignment="1">
      <alignment horizontal="center" vertical="center"/>
    </xf>
    <xf numFmtId="188" fontId="20" fillId="6" borderId="6" xfId="0" applyNumberFormat="1" applyFont="1" applyFill="1" applyBorder="1"/>
    <xf numFmtId="2" fontId="21" fillId="6" borderId="6" xfId="0" applyNumberFormat="1" applyFont="1" applyFill="1" applyBorder="1" applyAlignment="1">
      <alignment horizontal="center"/>
    </xf>
    <xf numFmtId="2" fontId="22" fillId="6" borderId="6" xfId="0" applyNumberFormat="1" applyFont="1" applyFill="1" applyBorder="1"/>
    <xf numFmtId="2" fontId="20" fillId="6" borderId="6" xfId="0" applyNumberFormat="1" applyFont="1" applyFill="1" applyBorder="1" applyAlignment="1">
      <alignment horizontal="left"/>
    </xf>
    <xf numFmtId="188" fontId="20" fillId="6" borderId="0" xfId="0" applyNumberFormat="1" applyFont="1" applyFill="1"/>
    <xf numFmtId="2" fontId="20" fillId="6" borderId="0" xfId="0" applyNumberFormat="1" applyFont="1" applyFill="1" applyAlignment="1">
      <alignment horizontal="left"/>
    </xf>
    <xf numFmtId="2" fontId="22" fillId="6" borderId="0" xfId="0" applyNumberFormat="1" applyFont="1" applyFill="1"/>
    <xf numFmtId="43" fontId="21" fillId="6" borderId="0" xfId="2" applyFont="1" applyFill="1" applyBorder="1" applyAlignment="1">
      <alignment horizontal="center"/>
    </xf>
    <xf numFmtId="43" fontId="19" fillId="6" borderId="0" xfId="2" applyFont="1" applyFill="1" applyBorder="1"/>
    <xf numFmtId="43" fontId="20" fillId="6" borderId="0" xfId="0" applyNumberFormat="1" applyFont="1" applyFill="1" applyAlignment="1">
      <alignment horizontal="left"/>
    </xf>
    <xf numFmtId="0" fontId="20" fillId="6" borderId="0" xfId="0" applyFont="1" applyFill="1"/>
    <xf numFmtId="2" fontId="20" fillId="6" borderId="0" xfId="2" applyNumberFormat="1" applyFont="1" applyFill="1" applyBorder="1" applyAlignment="1">
      <alignment horizontal="left"/>
    </xf>
    <xf numFmtId="188" fontId="20" fillId="6" borderId="0" xfId="2" applyNumberFormat="1" applyFont="1" applyFill="1" applyBorder="1" applyAlignment="1">
      <alignment horizontal="left"/>
    </xf>
    <xf numFmtId="2" fontId="22" fillId="6" borderId="0" xfId="2" applyNumberFormat="1" applyFont="1" applyFill="1" applyBorder="1" applyAlignment="1">
      <alignment horizontal="left"/>
    </xf>
    <xf numFmtId="43" fontId="18" fillId="0" borderId="0" xfId="2" applyFont="1" applyBorder="1" applyAlignment="1"/>
    <xf numFmtId="0" fontId="19" fillId="0" borderId="1" xfId="0" applyFont="1" applyBorder="1"/>
    <xf numFmtId="0" fontId="19" fillId="6" borderId="1" xfId="0" applyFont="1" applyFill="1" applyBorder="1" applyAlignment="1">
      <alignment horizontal="right"/>
    </xf>
    <xf numFmtId="0" fontId="19" fillId="0" borderId="6" xfId="0" applyFont="1" applyBorder="1" applyAlignment="1">
      <alignment horizontal="center"/>
    </xf>
    <xf numFmtId="49" fontId="21" fillId="0" borderId="7" xfId="0" applyNumberFormat="1" applyFont="1" applyBorder="1"/>
    <xf numFmtId="0" fontId="21" fillId="0" borderId="18" xfId="0" applyFont="1" applyBorder="1"/>
    <xf numFmtId="0" fontId="20" fillId="0" borderId="18" xfId="0" applyFont="1" applyBorder="1"/>
    <xf numFmtId="0" fontId="20" fillId="0" borderId="8" xfId="0" applyFont="1" applyBorder="1"/>
    <xf numFmtId="0" fontId="24" fillId="0" borderId="2" xfId="0" applyFont="1" applyBorder="1" applyAlignment="1">
      <alignment horizontal="center"/>
    </xf>
    <xf numFmtId="0" fontId="20" fillId="0" borderId="2" xfId="0" applyFont="1" applyBorder="1"/>
    <xf numFmtId="43" fontId="20" fillId="0" borderId="2" xfId="2" applyFont="1" applyBorder="1"/>
    <xf numFmtId="43" fontId="20" fillId="0" borderId="8" xfId="2" applyFont="1" applyBorder="1"/>
    <xf numFmtId="49" fontId="20" fillId="0" borderId="3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43" fontId="20" fillId="0" borderId="4" xfId="2" applyFont="1" applyBorder="1" applyAlignment="1">
      <alignment vertical="center"/>
    </xf>
    <xf numFmtId="43" fontId="23" fillId="0" borderId="4" xfId="0" applyNumberFormat="1" applyFont="1" applyBorder="1" applyAlignment="1">
      <alignment vertical="center"/>
    </xf>
    <xf numFmtId="43" fontId="20" fillId="0" borderId="4" xfId="0" applyNumberFormat="1" applyFont="1" applyBorder="1" applyAlignment="1">
      <alignment vertical="center"/>
    </xf>
    <xf numFmtId="2" fontId="23" fillId="0" borderId="16" xfId="0" applyNumberFormat="1" applyFont="1" applyBorder="1" applyAlignment="1">
      <alignment vertical="center"/>
    </xf>
    <xf numFmtId="0" fontId="20" fillId="0" borderId="4" xfId="0" applyFont="1" applyBorder="1" applyAlignment="1">
      <alignment vertical="center" wrapText="1"/>
    </xf>
    <xf numFmtId="43" fontId="23" fillId="0" borderId="4" xfId="2" applyFont="1" applyBorder="1" applyAlignment="1">
      <alignment vertical="center"/>
    </xf>
    <xf numFmtId="49" fontId="20" fillId="0" borderId="3" xfId="0" applyNumberFormat="1" applyFont="1" applyBorder="1" applyAlignment="1">
      <alignment horizontal="right"/>
    </xf>
    <xf numFmtId="0" fontId="20" fillId="0" borderId="16" xfId="0" applyFont="1" applyBorder="1"/>
    <xf numFmtId="0" fontId="24" fillId="0" borderId="4" xfId="0" applyFont="1" applyBorder="1" applyAlignment="1">
      <alignment horizontal="center"/>
    </xf>
    <xf numFmtId="43" fontId="20" fillId="0" borderId="4" xfId="0" applyNumberFormat="1" applyFont="1" applyBorder="1"/>
    <xf numFmtId="43" fontId="20" fillId="0" borderId="4" xfId="2" applyFont="1" applyBorder="1"/>
    <xf numFmtId="43" fontId="23" fillId="0" borderId="4" xfId="0" applyNumberFormat="1" applyFont="1" applyBorder="1"/>
    <xf numFmtId="43" fontId="23" fillId="0" borderId="16" xfId="0" applyNumberFormat="1" applyFont="1" applyBorder="1"/>
    <xf numFmtId="49" fontId="21" fillId="0" borderId="3" xfId="0" applyNumberFormat="1" applyFont="1" applyBorder="1"/>
    <xf numFmtId="0" fontId="21" fillId="0" borderId="0" xfId="0" applyFont="1"/>
    <xf numFmtId="0" fontId="20" fillId="0" borderId="4" xfId="0" applyFont="1" applyBorder="1"/>
    <xf numFmtId="43" fontId="23" fillId="0" borderId="16" xfId="0" applyNumberFormat="1" applyFont="1" applyBorder="1" applyAlignment="1">
      <alignment vertical="center"/>
    </xf>
    <xf numFmtId="190" fontId="20" fillId="0" borderId="3" xfId="2" applyNumberFormat="1" applyFont="1" applyBorder="1" applyAlignment="1">
      <alignment horizontal="right"/>
    </xf>
    <xf numFmtId="43" fontId="20" fillId="0" borderId="0" xfId="0" applyNumberFormat="1" applyFont="1"/>
    <xf numFmtId="43" fontId="20" fillId="0" borderId="16" xfId="0" applyNumberFormat="1" applyFont="1" applyBorder="1"/>
    <xf numFmtId="43" fontId="20" fillId="0" borderId="16" xfId="2" applyFont="1" applyBorder="1" applyAlignment="1">
      <alignment vertical="center"/>
    </xf>
    <xf numFmtId="0" fontId="20" fillId="0" borderId="4" xfId="0" applyFont="1" applyBorder="1" applyAlignment="1">
      <alignment horizontal="left" vertical="center" wrapText="1"/>
    </xf>
    <xf numFmtId="43" fontId="20" fillId="0" borderId="0" xfId="0" applyNumberFormat="1" applyFont="1" applyAlignment="1">
      <alignment vertical="center"/>
    </xf>
    <xf numFmtId="43" fontId="23" fillId="0" borderId="16" xfId="2" applyFont="1" applyBorder="1" applyAlignment="1">
      <alignment vertical="center"/>
    </xf>
    <xf numFmtId="0" fontId="20" fillId="0" borderId="3" xfId="0" applyFont="1" applyBorder="1"/>
    <xf numFmtId="43" fontId="20" fillId="0" borderId="4" xfId="2" applyFont="1" applyFill="1" applyBorder="1"/>
    <xf numFmtId="43" fontId="16" fillId="0" borderId="4" xfId="2" applyFont="1" applyBorder="1"/>
    <xf numFmtId="43" fontId="23" fillId="0" borderId="4" xfId="2" applyFont="1" applyFill="1" applyBorder="1" applyAlignment="1">
      <alignment horizontal="left"/>
    </xf>
    <xf numFmtId="43" fontId="23" fillId="0" borderId="16" xfId="2" applyFont="1" applyFill="1" applyBorder="1" applyAlignment="1">
      <alignment horizontal="left"/>
    </xf>
    <xf numFmtId="43" fontId="16" fillId="0" borderId="4" xfId="2" applyFont="1" applyFill="1" applyBorder="1"/>
    <xf numFmtId="43" fontId="16" fillId="0" borderId="16" xfId="2" applyFont="1" applyFill="1" applyBorder="1"/>
    <xf numFmtId="187" fontId="20" fillId="0" borderId="4" xfId="0" applyNumberFormat="1" applyFont="1" applyBorder="1"/>
    <xf numFmtId="43" fontId="20" fillId="0" borderId="4" xfId="2" applyFont="1" applyBorder="1" applyAlignment="1"/>
    <xf numFmtId="0" fontId="20" fillId="0" borderId="9" xfId="0" applyFont="1" applyBorder="1"/>
    <xf numFmtId="0" fontId="21" fillId="0" borderId="1" xfId="0" applyFont="1" applyBorder="1"/>
    <xf numFmtId="0" fontId="20" fillId="0" borderId="1" xfId="0" applyFont="1" applyBorder="1"/>
    <xf numFmtId="0" fontId="20" fillId="0" borderId="12" xfId="0" applyFont="1" applyBorder="1"/>
    <xf numFmtId="0" fontId="20" fillId="0" borderId="5" xfId="0" applyFont="1" applyBorder="1" applyAlignment="1">
      <alignment horizontal="center"/>
    </xf>
    <xf numFmtId="43" fontId="20" fillId="0" borderId="5" xfId="0" applyNumberFormat="1" applyFont="1" applyBorder="1"/>
    <xf numFmtId="43" fontId="16" fillId="0" borderId="5" xfId="2" applyFont="1" applyFill="1" applyBorder="1"/>
    <xf numFmtId="43" fontId="16" fillId="0" borderId="12" xfId="2" applyFont="1" applyFill="1" applyBorder="1"/>
    <xf numFmtId="43" fontId="20" fillId="0" borderId="0" xfId="2" applyFont="1" applyBorder="1" applyAlignment="1">
      <alignment horizontal="right"/>
    </xf>
    <xf numFmtId="0" fontId="20" fillId="0" borderId="0" xfId="0" applyFont="1" applyAlignment="1">
      <alignment horizontal="left"/>
    </xf>
    <xf numFmtId="43" fontId="20" fillId="0" borderId="0" xfId="2" applyFont="1" applyBorder="1" applyAlignment="1"/>
    <xf numFmtId="43" fontId="20" fillId="0" borderId="0" xfId="2" applyFont="1" applyBorder="1" applyAlignment="1">
      <alignment horizontal="center"/>
    </xf>
    <xf numFmtId="43" fontId="16" fillId="0" borderId="0" xfId="0" applyNumberFormat="1" applyFont="1"/>
    <xf numFmtId="43" fontId="24" fillId="0" borderId="0" xfId="0" applyNumberFormat="1" applyFont="1"/>
    <xf numFmtId="43" fontId="20" fillId="0" borderId="0" xfId="2" applyFont="1" applyBorder="1" applyAlignment="1">
      <alignment horizontal="left"/>
    </xf>
    <xf numFmtId="0" fontId="24" fillId="0" borderId="0" xfId="0" applyFont="1"/>
    <xf numFmtId="0" fontId="20" fillId="0" borderId="0" xfId="0" applyFont="1" applyAlignment="1">
      <alignment horizontal="left" vertical="top"/>
    </xf>
    <xf numFmtId="43" fontId="15" fillId="0" borderId="0" xfId="2" applyFont="1" applyBorder="1" applyAlignment="1">
      <alignment horizontal="center"/>
    </xf>
    <xf numFmtId="43" fontId="15" fillId="7" borderId="6" xfId="0" applyNumberFormat="1" applyFont="1" applyFill="1" applyBorder="1" applyAlignment="1">
      <alignment horizontal="center"/>
    </xf>
    <xf numFmtId="43" fontId="15" fillId="19" borderId="11" xfId="0" applyNumberFormat="1" applyFont="1" applyFill="1" applyBorder="1" applyAlignment="1">
      <alignment horizontal="center"/>
    </xf>
    <xf numFmtId="43" fontId="20" fillId="0" borderId="0" xfId="2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6" fillId="0" borderId="2" xfId="2" applyNumberFormat="1" applyFont="1" applyFill="1" applyBorder="1" applyAlignment="1">
      <alignment horizontal="center" vertical="center" wrapText="1"/>
    </xf>
    <xf numFmtId="49" fontId="16" fillId="0" borderId="4" xfId="2" applyNumberFormat="1" applyFont="1" applyFill="1" applyBorder="1" applyAlignment="1">
      <alignment horizontal="center" vertical="center" wrapText="1"/>
    </xf>
    <xf numFmtId="188" fontId="22" fillId="0" borderId="6" xfId="2" applyNumberFormat="1" applyFont="1" applyBorder="1" applyAlignment="1">
      <alignment horizontal="center" vertical="center" wrapText="1"/>
    </xf>
    <xf numFmtId="188" fontId="17" fillId="0" borderId="5" xfId="2" applyNumberFormat="1" applyFont="1" applyBorder="1" applyAlignment="1">
      <alignment vertical="top" wrapText="1"/>
    </xf>
    <xf numFmtId="188" fontId="22" fillId="0" borderId="5" xfId="2" applyNumberFormat="1" applyFont="1" applyBorder="1" applyAlignment="1">
      <alignment horizontal="center" vertical="center" wrapText="1"/>
    </xf>
    <xf numFmtId="2" fontId="21" fillId="3" borderId="6" xfId="2" applyNumberFormat="1" applyFont="1" applyFill="1" applyBorder="1" applyAlignment="1">
      <alignment horizontal="center"/>
    </xf>
    <xf numFmtId="43" fontId="25" fillId="3" borderId="6" xfId="2" applyFont="1" applyFill="1" applyBorder="1" applyAlignment="1">
      <alignment horizontal="left" indent="2"/>
    </xf>
    <xf numFmtId="188" fontId="20" fillId="6" borderId="0" xfId="2" applyNumberFormat="1" applyFont="1" applyFill="1" applyBorder="1" applyAlignment="1"/>
    <xf numFmtId="2" fontId="22" fillId="6" borderId="0" xfId="2" applyNumberFormat="1" applyFont="1" applyFill="1" applyBorder="1" applyAlignment="1"/>
    <xf numFmtId="187" fontId="20" fillId="6" borderId="0" xfId="0" applyNumberFormat="1" applyFont="1" applyFill="1"/>
    <xf numFmtId="43" fontId="22" fillId="6" borderId="0" xfId="2" applyFont="1" applyFill="1" applyBorder="1" applyAlignment="1">
      <alignment horizontal="left"/>
    </xf>
    <xf numFmtId="43" fontId="28" fillId="6" borderId="0" xfId="2" applyFont="1" applyFill="1" applyBorder="1" applyAlignment="1">
      <alignment horizontal="center"/>
    </xf>
    <xf numFmtId="0" fontId="24" fillId="6" borderId="0" xfId="0" applyFont="1" applyFill="1"/>
    <xf numFmtId="43" fontId="24" fillId="6" borderId="0" xfId="2" applyFont="1" applyFill="1"/>
    <xf numFmtId="43" fontId="20" fillId="6" borderId="0" xfId="2" applyFont="1" applyFill="1" applyBorder="1" applyAlignment="1">
      <alignment horizontal="right"/>
    </xf>
    <xf numFmtId="0" fontId="16" fillId="6" borderId="0" xfId="0" applyFont="1" applyFill="1" applyAlignment="1">
      <alignment horizontal="left"/>
    </xf>
    <xf numFmtId="43" fontId="20" fillId="6" borderId="0" xfId="2" applyFont="1" applyFill="1" applyBorder="1" applyAlignment="1"/>
    <xf numFmtId="0" fontId="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center"/>
    </xf>
    <xf numFmtId="2" fontId="4" fillId="6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29" fillId="11" borderId="6" xfId="0" applyFont="1" applyFill="1" applyBorder="1" applyAlignment="1">
      <alignment horizontal="center" vertical="top"/>
    </xf>
    <xf numFmtId="2" fontId="29" fillId="11" borderId="11" xfId="0" applyNumberFormat="1" applyFont="1" applyFill="1" applyBorder="1" applyAlignment="1">
      <alignment vertical="top"/>
    </xf>
    <xf numFmtId="43" fontId="29" fillId="11" borderId="11" xfId="2" applyFont="1" applyFill="1" applyBorder="1" applyAlignment="1">
      <alignment vertical="top"/>
    </xf>
    <xf numFmtId="43" fontId="29" fillId="11" borderId="6" xfId="0" applyNumberFormat="1" applyFont="1" applyFill="1" applyBorder="1" applyAlignment="1">
      <alignment horizontal="center" vertical="top"/>
    </xf>
    <xf numFmtId="0" fontId="5" fillId="11" borderId="6" xfId="0" applyFont="1" applyFill="1" applyBorder="1" applyAlignment="1">
      <alignment horizontal="center" vertical="top"/>
    </xf>
    <xf numFmtId="189" fontId="29" fillId="15" borderId="10" xfId="2" applyNumberFormat="1" applyFont="1" applyFill="1" applyBorder="1" applyAlignment="1">
      <alignment vertical="top"/>
    </xf>
    <xf numFmtId="2" fontId="29" fillId="15" borderId="6" xfId="2" applyNumberFormat="1" applyFont="1" applyFill="1" applyBorder="1" applyAlignment="1">
      <alignment horizontal="left" vertical="top" wrapText="1"/>
    </xf>
    <xf numFmtId="43" fontId="29" fillId="15" borderId="6" xfId="2" applyFont="1" applyFill="1" applyBorder="1" applyAlignment="1">
      <alignment vertical="top"/>
    </xf>
    <xf numFmtId="2" fontId="29" fillId="15" borderId="6" xfId="2" applyNumberFormat="1" applyFont="1" applyFill="1" applyBorder="1" applyAlignment="1">
      <alignment vertical="top"/>
    </xf>
    <xf numFmtId="188" fontId="29" fillId="9" borderId="5" xfId="2" applyNumberFormat="1" applyFont="1" applyFill="1" applyBorder="1" applyAlignment="1">
      <alignment vertical="top"/>
    </xf>
    <xf numFmtId="2" fontId="5" fillId="9" borderId="6" xfId="0" applyNumberFormat="1" applyFont="1" applyFill="1" applyBorder="1" applyAlignment="1">
      <alignment vertical="top" wrapText="1"/>
    </xf>
    <xf numFmtId="2" fontId="5" fillId="9" borderId="6" xfId="0" applyNumberFormat="1" applyFont="1" applyFill="1" applyBorder="1" applyAlignment="1">
      <alignment horizontal="justify" vertical="top"/>
    </xf>
    <xf numFmtId="43" fontId="29" fillId="9" borderId="5" xfId="2" applyFont="1" applyFill="1" applyBorder="1" applyAlignment="1">
      <alignment vertical="top"/>
    </xf>
    <xf numFmtId="2" fontId="29" fillId="9" borderId="6" xfId="2" applyNumberFormat="1" applyFont="1" applyFill="1" applyBorder="1" applyAlignment="1">
      <alignment vertical="top"/>
    </xf>
    <xf numFmtId="189" fontId="29" fillId="7" borderId="6" xfId="2" applyNumberFormat="1" applyFont="1" applyFill="1" applyBorder="1" applyAlignment="1">
      <alignment vertical="top"/>
    </xf>
    <xf numFmtId="2" fontId="5" fillId="7" borderId="1" xfId="2" applyNumberFormat="1" applyFont="1" applyFill="1" applyBorder="1" applyAlignment="1">
      <alignment horizontal="left" vertical="top"/>
    </xf>
    <xf numFmtId="2" fontId="5" fillId="7" borderId="6" xfId="0" applyNumberFormat="1" applyFont="1" applyFill="1" applyBorder="1" applyAlignment="1">
      <alignment vertical="top"/>
    </xf>
    <xf numFmtId="43" fontId="29" fillId="7" borderId="6" xfId="2" applyFont="1" applyFill="1" applyBorder="1" applyAlignment="1">
      <alignment vertical="top"/>
    </xf>
    <xf numFmtId="2" fontId="29" fillId="7" borderId="6" xfId="2" applyNumberFormat="1" applyFont="1" applyFill="1" applyBorder="1" applyAlignment="1">
      <alignment vertical="top"/>
    </xf>
    <xf numFmtId="188" fontId="29" fillId="6" borderId="17" xfId="2" applyNumberFormat="1" applyFont="1" applyFill="1" applyBorder="1" applyAlignment="1">
      <alignment vertical="top"/>
    </xf>
    <xf numFmtId="0" fontId="5" fillId="0" borderId="17" xfId="0" applyFont="1" applyBorder="1" applyAlignment="1">
      <alignment horizontal="left" vertical="top" wrapText="1"/>
    </xf>
    <xf numFmtId="2" fontId="5" fillId="0" borderId="17" xfId="0" applyNumberFormat="1" applyFont="1" applyBorder="1" applyAlignment="1">
      <alignment horizontal="left" vertical="top" wrapText="1"/>
    </xf>
    <xf numFmtId="43" fontId="29" fillId="6" borderId="17" xfId="2" applyFont="1" applyFill="1" applyBorder="1" applyAlignment="1">
      <alignment vertical="top"/>
    </xf>
    <xf numFmtId="43" fontId="5" fillId="6" borderId="17" xfId="2" applyFont="1" applyFill="1" applyBorder="1" applyAlignment="1">
      <alignment vertical="top"/>
    </xf>
    <xf numFmtId="2" fontId="5" fillId="6" borderId="17" xfId="0" applyNumberFormat="1" applyFont="1" applyFill="1" applyBorder="1" applyAlignment="1">
      <alignment vertical="top" wrapText="1"/>
    </xf>
    <xf numFmtId="188" fontId="29" fillId="6" borderId="14" xfId="2" applyNumberFormat="1" applyFont="1" applyFill="1" applyBorder="1" applyAlignment="1">
      <alignment vertical="top"/>
    </xf>
    <xf numFmtId="0" fontId="5" fillId="0" borderId="14" xfId="0" applyFont="1" applyBorder="1" applyAlignment="1">
      <alignment horizontal="left" vertical="top" wrapText="1"/>
    </xf>
    <xf numFmtId="2" fontId="5" fillId="0" borderId="14" xfId="0" applyNumberFormat="1" applyFont="1" applyBorder="1" applyAlignment="1">
      <alignment horizontal="left" vertical="top" wrapText="1"/>
    </xf>
    <xf numFmtId="43" fontId="29" fillId="6" borderId="14" xfId="2" applyFont="1" applyFill="1" applyBorder="1" applyAlignment="1">
      <alignment vertical="top"/>
    </xf>
    <xf numFmtId="43" fontId="5" fillId="6" borderId="14" xfId="2" applyFont="1" applyFill="1" applyBorder="1" applyAlignment="1">
      <alignment vertical="top"/>
    </xf>
    <xf numFmtId="2" fontId="5" fillId="6" borderId="14" xfId="0" applyNumberFormat="1" applyFont="1" applyFill="1" applyBorder="1" applyAlignment="1">
      <alignment vertical="top" wrapText="1"/>
    </xf>
    <xf numFmtId="188" fontId="29" fillId="6" borderId="5" xfId="2" applyNumberFormat="1" applyFont="1" applyFill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43" fontId="29" fillId="6" borderId="5" xfId="2" applyFont="1" applyFill="1" applyBorder="1" applyAlignment="1">
      <alignment vertical="top"/>
    </xf>
    <xf numFmtId="2" fontId="5" fillId="7" borderId="6" xfId="0" applyNumberFormat="1" applyFont="1" applyFill="1" applyBorder="1" applyAlignment="1">
      <alignment vertical="top" wrapText="1"/>
    </xf>
    <xf numFmtId="2" fontId="5" fillId="7" borderId="6" xfId="0" applyNumberFormat="1" applyFont="1" applyFill="1" applyBorder="1" applyAlignment="1">
      <alignment horizontal="justify" vertical="top"/>
    </xf>
    <xf numFmtId="43" fontId="29" fillId="7" borderId="5" xfId="2" applyFont="1" applyFill="1" applyBorder="1" applyAlignment="1">
      <alignment vertical="top"/>
    </xf>
    <xf numFmtId="188" fontId="29" fillId="6" borderId="6" xfId="2" applyNumberFormat="1" applyFont="1" applyFill="1" applyBorder="1" applyAlignment="1">
      <alignment vertical="top"/>
    </xf>
    <xf numFmtId="0" fontId="5" fillId="0" borderId="6" xfId="0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left" vertical="top" wrapText="1"/>
    </xf>
    <xf numFmtId="43" fontId="29" fillId="6" borderId="6" xfId="2" applyFont="1" applyFill="1" applyBorder="1" applyAlignment="1">
      <alignment vertical="top"/>
    </xf>
    <xf numFmtId="43" fontId="5" fillId="6" borderId="6" xfId="2" applyFont="1" applyFill="1" applyBorder="1" applyAlignment="1">
      <alignment vertical="top"/>
    </xf>
    <xf numFmtId="2" fontId="5" fillId="6" borderId="6" xfId="0" applyNumberFormat="1" applyFont="1" applyFill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2" fontId="29" fillId="6" borderId="6" xfId="0" applyNumberFormat="1" applyFont="1" applyFill="1" applyBorder="1" applyAlignment="1">
      <alignment vertical="top" wrapText="1"/>
    </xf>
    <xf numFmtId="0" fontId="5" fillId="9" borderId="6" xfId="0" applyFont="1" applyFill="1" applyBorder="1" applyAlignment="1">
      <alignment horizontal="left" vertical="top" wrapText="1"/>
    </xf>
    <xf numFmtId="2" fontId="29" fillId="9" borderId="6" xfId="0" applyNumberFormat="1" applyFont="1" applyFill="1" applyBorder="1" applyAlignment="1">
      <alignment vertical="top" wrapText="1"/>
    </xf>
    <xf numFmtId="43" fontId="29" fillId="9" borderId="6" xfId="2" applyFont="1" applyFill="1" applyBorder="1" applyAlignment="1">
      <alignment vertical="top"/>
    </xf>
    <xf numFmtId="43" fontId="5" fillId="9" borderId="6" xfId="2" applyFont="1" applyFill="1" applyBorder="1" applyAlignment="1">
      <alignment vertical="top"/>
    </xf>
    <xf numFmtId="43" fontId="5" fillId="7" borderId="1" xfId="2" applyFont="1" applyFill="1" applyBorder="1" applyAlignment="1">
      <alignment horizontal="left" vertical="top"/>
    </xf>
    <xf numFmtId="43" fontId="5" fillId="6" borderId="6" xfId="0" applyNumberFormat="1" applyFont="1" applyFill="1" applyBorder="1" applyAlignment="1">
      <alignment vertical="top" wrapText="1"/>
    </xf>
    <xf numFmtId="43" fontId="5" fillId="4" borderId="6" xfId="0" applyNumberFormat="1" applyFont="1" applyFill="1" applyBorder="1" applyAlignment="1">
      <alignment vertical="top" wrapText="1"/>
    </xf>
    <xf numFmtId="43" fontId="5" fillId="6" borderId="6" xfId="0" applyNumberFormat="1" applyFont="1" applyFill="1" applyBorder="1" applyAlignment="1">
      <alignment vertical="top"/>
    </xf>
    <xf numFmtId="188" fontId="29" fillId="9" borderId="6" xfId="2" applyNumberFormat="1" applyFont="1" applyFill="1" applyBorder="1" applyAlignment="1">
      <alignment vertical="top"/>
    </xf>
    <xf numFmtId="43" fontId="5" fillId="9" borderId="6" xfId="0" applyNumberFormat="1" applyFont="1" applyFill="1" applyBorder="1" applyAlignment="1">
      <alignment vertical="top"/>
    </xf>
    <xf numFmtId="188" fontId="29" fillId="7" borderId="6" xfId="2" applyNumberFormat="1" applyFont="1" applyFill="1" applyBorder="1" applyAlignment="1">
      <alignment vertical="top"/>
    </xf>
    <xf numFmtId="0" fontId="5" fillId="7" borderId="6" xfId="0" applyFont="1" applyFill="1" applyBorder="1" applyAlignment="1">
      <alignment horizontal="left" vertical="top" wrapText="1"/>
    </xf>
    <xf numFmtId="2" fontId="29" fillId="7" borderId="6" xfId="0" applyNumberFormat="1" applyFont="1" applyFill="1" applyBorder="1" applyAlignment="1">
      <alignment vertical="top" wrapText="1"/>
    </xf>
    <xf numFmtId="43" fontId="5" fillId="7" borderId="6" xfId="0" applyNumberFormat="1" applyFont="1" applyFill="1" applyBorder="1" applyAlignment="1">
      <alignment vertical="top"/>
    </xf>
    <xf numFmtId="0" fontId="5" fillId="6" borderId="6" xfId="0" applyFont="1" applyFill="1" applyBorder="1" applyAlignment="1">
      <alignment horizontal="left" vertical="top" wrapText="1"/>
    </xf>
    <xf numFmtId="2" fontId="5" fillId="9" borderId="6" xfId="0" applyNumberFormat="1" applyFont="1" applyFill="1" applyBorder="1" applyAlignment="1">
      <alignment horizontal="left" vertical="top" wrapText="1"/>
    </xf>
    <xf numFmtId="49" fontId="29" fillId="15" borderId="6" xfId="2" applyNumberFormat="1" applyFont="1" applyFill="1" applyBorder="1" applyAlignment="1">
      <alignment horizontal="left" vertical="top" wrapText="1"/>
    </xf>
    <xf numFmtId="2" fontId="5" fillId="15" borderId="6" xfId="0" applyNumberFormat="1" applyFont="1" applyFill="1" applyBorder="1" applyAlignment="1">
      <alignment vertical="top" wrapText="1"/>
    </xf>
    <xf numFmtId="0" fontId="5" fillId="9" borderId="6" xfId="0" applyFont="1" applyFill="1" applyBorder="1" applyAlignment="1">
      <alignment vertical="top"/>
    </xf>
    <xf numFmtId="0" fontId="5" fillId="9" borderId="6" xfId="0" applyFont="1" applyFill="1" applyBorder="1" applyAlignment="1">
      <alignment horizontal="justify" vertical="top"/>
    </xf>
    <xf numFmtId="49" fontId="5" fillId="7" borderId="6" xfId="0" applyNumberFormat="1" applyFont="1" applyFill="1" applyBorder="1" applyAlignment="1">
      <alignment vertical="top"/>
    </xf>
    <xf numFmtId="43" fontId="5" fillId="7" borderId="6" xfId="0" applyNumberFormat="1" applyFont="1" applyFill="1" applyBorder="1" applyAlignment="1">
      <alignment horizontal="left" vertical="top" wrapText="1"/>
    </xf>
    <xf numFmtId="49" fontId="5" fillId="7" borderId="6" xfId="0" applyNumberFormat="1" applyFont="1" applyFill="1" applyBorder="1" applyAlignment="1">
      <alignment horizontal="left" vertical="top" wrapText="1"/>
    </xf>
    <xf numFmtId="188" fontId="29" fillId="6" borderId="6" xfId="2" applyNumberFormat="1" applyFont="1" applyFill="1" applyBorder="1" applyAlignment="1">
      <alignment vertical="top" wrapText="1"/>
    </xf>
    <xf numFmtId="43" fontId="29" fillId="6" borderId="6" xfId="0" applyNumberFormat="1" applyFont="1" applyFill="1" applyBorder="1" applyAlignment="1">
      <alignment vertical="top"/>
    </xf>
    <xf numFmtId="49" fontId="29" fillId="6" borderId="6" xfId="0" applyNumberFormat="1" applyFont="1" applyFill="1" applyBorder="1" applyAlignment="1">
      <alignment vertical="top" wrapText="1"/>
    </xf>
    <xf numFmtId="49" fontId="5" fillId="7" borderId="1" xfId="2" applyNumberFormat="1" applyFont="1" applyFill="1" applyBorder="1" applyAlignment="1">
      <alignment horizontal="left" vertical="top"/>
    </xf>
    <xf numFmtId="2" fontId="5" fillId="0" borderId="6" xfId="0" applyNumberFormat="1" applyFont="1" applyBorder="1" applyAlignment="1">
      <alignment horizontal="left" vertical="top" wrapText="1"/>
    </xf>
    <xf numFmtId="189" fontId="29" fillId="6" borderId="6" xfId="2" applyNumberFormat="1" applyFont="1" applyFill="1" applyBorder="1" applyAlignment="1">
      <alignment vertical="top"/>
    </xf>
    <xf numFmtId="189" fontId="29" fillId="6" borderId="5" xfId="2" applyNumberFormat="1" applyFont="1" applyFill="1" applyBorder="1" applyAlignment="1">
      <alignment vertical="top"/>
    </xf>
    <xf numFmtId="2" fontId="29" fillId="6" borderId="5" xfId="0" applyNumberFormat="1" applyFont="1" applyFill="1" applyBorder="1" applyAlignment="1">
      <alignment vertical="top" wrapText="1"/>
    </xf>
    <xf numFmtId="43" fontId="5" fillId="6" borderId="5" xfId="0" applyNumberFormat="1" applyFont="1" applyFill="1" applyBorder="1" applyAlignment="1">
      <alignment vertical="top"/>
    </xf>
    <xf numFmtId="43" fontId="5" fillId="6" borderId="5" xfId="0" applyNumberFormat="1" applyFont="1" applyFill="1" applyBorder="1" applyAlignment="1">
      <alignment vertical="top" wrapText="1"/>
    </xf>
    <xf numFmtId="188" fontId="29" fillId="6" borderId="14" xfId="2" applyNumberFormat="1" applyFont="1" applyFill="1" applyBorder="1" applyAlignment="1">
      <alignment vertical="top" wrapText="1"/>
    </xf>
    <xf numFmtId="43" fontId="5" fillId="6" borderId="14" xfId="0" applyNumberFormat="1" applyFont="1" applyFill="1" applyBorder="1" applyAlignment="1">
      <alignment vertical="top"/>
    </xf>
    <xf numFmtId="43" fontId="5" fillId="6" borderId="14" xfId="0" applyNumberFormat="1" applyFont="1" applyFill="1" applyBorder="1" applyAlignment="1">
      <alignment vertical="top" wrapText="1"/>
    </xf>
    <xf numFmtId="2" fontId="29" fillId="6" borderId="14" xfId="0" applyNumberFormat="1" applyFont="1" applyFill="1" applyBorder="1" applyAlignment="1">
      <alignment vertical="top" wrapText="1"/>
    </xf>
    <xf numFmtId="188" fontId="29" fillId="7" borderId="14" xfId="2" applyNumberFormat="1" applyFont="1" applyFill="1" applyBorder="1" applyAlignment="1">
      <alignment vertical="top" wrapText="1"/>
    </xf>
    <xf numFmtId="2" fontId="29" fillId="7" borderId="14" xfId="0" applyNumberFormat="1" applyFont="1" applyFill="1" applyBorder="1" applyAlignment="1">
      <alignment vertical="top" wrapText="1"/>
    </xf>
    <xf numFmtId="43" fontId="29" fillId="7" borderId="14" xfId="2" applyFont="1" applyFill="1" applyBorder="1" applyAlignment="1">
      <alignment vertical="top"/>
    </xf>
    <xf numFmtId="43" fontId="5" fillId="7" borderId="14" xfId="0" applyNumberFormat="1" applyFont="1" applyFill="1" applyBorder="1" applyAlignment="1">
      <alignment vertical="top" wrapText="1"/>
    </xf>
    <xf numFmtId="0" fontId="29" fillId="15" borderId="6" xfId="0" applyFont="1" applyFill="1" applyBorder="1" applyAlignment="1">
      <alignment horizontal="center" vertical="top"/>
    </xf>
    <xf numFmtId="2" fontId="29" fillId="15" borderId="11" xfId="0" applyNumberFormat="1" applyFont="1" applyFill="1" applyBorder="1" applyAlignment="1">
      <alignment vertical="top" wrapText="1"/>
    </xf>
    <xf numFmtId="1" fontId="29" fillId="15" borderId="11" xfId="0" applyNumberFormat="1" applyFont="1" applyFill="1" applyBorder="1" applyAlignment="1">
      <alignment horizontal="left" vertical="top" wrapText="1"/>
    </xf>
    <xf numFmtId="43" fontId="29" fillId="15" borderId="6" xfId="0" applyNumberFormat="1" applyFont="1" applyFill="1" applyBorder="1" applyAlignment="1">
      <alignment horizontal="center" vertical="top"/>
    </xf>
    <xf numFmtId="0" fontId="5" fillId="15" borderId="6" xfId="0" applyFont="1" applyFill="1" applyBorder="1" applyAlignment="1">
      <alignment vertical="top"/>
    </xf>
    <xf numFmtId="0" fontId="29" fillId="16" borderId="6" xfId="0" applyFont="1" applyFill="1" applyBorder="1" applyAlignment="1">
      <alignment horizontal="center" vertical="top"/>
    </xf>
    <xf numFmtId="2" fontId="29" fillId="16" borderId="11" xfId="0" applyNumberFormat="1" applyFont="1" applyFill="1" applyBorder="1" applyAlignment="1">
      <alignment vertical="top" wrapText="1"/>
    </xf>
    <xf numFmtId="43" fontId="29" fillId="16" borderId="6" xfId="0" applyNumberFormat="1" applyFont="1" applyFill="1" applyBorder="1" applyAlignment="1">
      <alignment horizontal="center" vertical="top"/>
    </xf>
    <xf numFmtId="43" fontId="5" fillId="16" borderId="6" xfId="0" applyNumberFormat="1" applyFont="1" applyFill="1" applyBorder="1" applyAlignment="1">
      <alignment vertical="top"/>
    </xf>
    <xf numFmtId="0" fontId="29" fillId="7" borderId="2" xfId="0" applyFont="1" applyFill="1" applyBorder="1" applyAlignment="1">
      <alignment horizontal="center" vertical="top"/>
    </xf>
    <xf numFmtId="2" fontId="29" fillId="7" borderId="8" xfId="0" applyNumberFormat="1" applyFont="1" applyFill="1" applyBorder="1" applyAlignment="1">
      <alignment horizontal="center" vertical="top"/>
    </xf>
    <xf numFmtId="2" fontId="29" fillId="7" borderId="8" xfId="0" applyNumberFormat="1" applyFont="1" applyFill="1" applyBorder="1" applyAlignment="1">
      <alignment vertical="top" wrapText="1"/>
    </xf>
    <xf numFmtId="43" fontId="29" fillId="7" borderId="2" xfId="0" applyNumberFormat="1" applyFont="1" applyFill="1" applyBorder="1" applyAlignment="1">
      <alignment horizontal="center" vertical="top"/>
    </xf>
    <xf numFmtId="0" fontId="5" fillId="7" borderId="2" xfId="0" applyFont="1" applyFill="1" applyBorder="1" applyAlignment="1">
      <alignment horizontal="left" vertical="top"/>
    </xf>
    <xf numFmtId="0" fontId="29" fillId="6" borderId="6" xfId="0" applyFont="1" applyFill="1" applyBorder="1" applyAlignment="1">
      <alignment horizontal="center" vertical="top"/>
    </xf>
    <xf numFmtId="2" fontId="29" fillId="0" borderId="11" xfId="0" applyNumberFormat="1" applyFont="1" applyBorder="1" applyAlignment="1">
      <alignment vertical="top" wrapText="1"/>
    </xf>
    <xf numFmtId="43" fontId="29" fillId="6" borderId="6" xfId="0" applyNumberFormat="1" applyFont="1" applyFill="1" applyBorder="1" applyAlignment="1">
      <alignment horizontal="center" vertical="top"/>
    </xf>
    <xf numFmtId="43" fontId="5" fillId="6" borderId="6" xfId="0" applyNumberFormat="1" applyFont="1" applyFill="1" applyBorder="1" applyAlignment="1">
      <alignment horizontal="center" vertical="top"/>
    </xf>
    <xf numFmtId="2" fontId="29" fillId="7" borderId="8" xfId="0" applyNumberFormat="1" applyFont="1" applyFill="1" applyBorder="1" applyAlignment="1">
      <alignment vertical="top"/>
    </xf>
    <xf numFmtId="0" fontId="29" fillId="6" borderId="2" xfId="0" applyFont="1" applyFill="1" applyBorder="1" applyAlignment="1">
      <alignment horizontal="center" vertical="top"/>
    </xf>
    <xf numFmtId="2" fontId="29" fillId="6" borderId="8" xfId="0" applyNumberFormat="1" applyFont="1" applyFill="1" applyBorder="1" applyAlignment="1">
      <alignment vertical="top" wrapText="1"/>
    </xf>
    <xf numFmtId="43" fontId="29" fillId="6" borderId="2" xfId="0" applyNumberFormat="1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/>
    </xf>
    <xf numFmtId="49" fontId="29" fillId="16" borderId="6" xfId="0" applyNumberFormat="1" applyFont="1" applyFill="1" applyBorder="1" applyAlignment="1">
      <alignment horizontal="center" vertical="top"/>
    </xf>
    <xf numFmtId="2" fontId="29" fillId="11" borderId="11" xfId="0" applyNumberFormat="1" applyFont="1" applyFill="1" applyBorder="1" applyAlignment="1">
      <alignment vertical="top" wrapText="1"/>
    </xf>
    <xf numFmtId="0" fontId="5" fillId="11" borderId="6" xfId="0" applyFont="1" applyFill="1" applyBorder="1" applyAlignment="1">
      <alignment horizontal="left" vertical="top"/>
    </xf>
    <xf numFmtId="1" fontId="29" fillId="15" borderId="6" xfId="0" applyNumberFormat="1" applyFont="1" applyFill="1" applyBorder="1" applyAlignment="1">
      <alignment horizontal="center" vertical="top"/>
    </xf>
    <xf numFmtId="2" fontId="29" fillId="15" borderId="11" xfId="0" applyNumberFormat="1" applyFont="1" applyFill="1" applyBorder="1" applyAlignment="1">
      <alignment vertical="top"/>
    </xf>
    <xf numFmtId="43" fontId="5" fillId="15" borderId="6" xfId="0" applyNumberFormat="1" applyFont="1" applyFill="1" applyBorder="1" applyAlignment="1">
      <alignment horizontal="center" vertical="top"/>
    </xf>
    <xf numFmtId="0" fontId="5" fillId="15" borderId="6" xfId="0" applyFont="1" applyFill="1" applyBorder="1" applyAlignment="1">
      <alignment horizontal="left" vertical="top"/>
    </xf>
    <xf numFmtId="0" fontId="29" fillId="7" borderId="6" xfId="0" applyFont="1" applyFill="1" applyBorder="1" applyAlignment="1">
      <alignment horizontal="center" vertical="top"/>
    </xf>
    <xf numFmtId="2" fontId="29" fillId="7" borderId="11" xfId="0" applyNumberFormat="1" applyFont="1" applyFill="1" applyBorder="1" applyAlignment="1">
      <alignment vertical="top"/>
    </xf>
    <xf numFmtId="43" fontId="29" fillId="7" borderId="6" xfId="0" applyNumberFormat="1" applyFont="1" applyFill="1" applyBorder="1" applyAlignment="1">
      <alignment horizontal="center" vertical="top"/>
    </xf>
    <xf numFmtId="0" fontId="5" fillId="7" borderId="6" xfId="0" applyFont="1" applyFill="1" applyBorder="1" applyAlignment="1">
      <alignment vertical="top"/>
    </xf>
    <xf numFmtId="2" fontId="29" fillId="16" borderId="11" xfId="0" applyNumberFormat="1" applyFont="1" applyFill="1" applyBorder="1" applyAlignment="1">
      <alignment vertical="top"/>
    </xf>
    <xf numFmtId="43" fontId="5" fillId="16" borderId="6" xfId="0" applyNumberFormat="1" applyFont="1" applyFill="1" applyBorder="1" applyAlignment="1">
      <alignment horizontal="center" vertical="top"/>
    </xf>
    <xf numFmtId="0" fontId="5" fillId="16" borderId="6" xfId="0" applyFont="1" applyFill="1" applyBorder="1" applyAlignment="1">
      <alignment horizontal="left" vertical="top"/>
    </xf>
    <xf numFmtId="43" fontId="29" fillId="6" borderId="5" xfId="0" applyNumberFormat="1" applyFont="1" applyFill="1" applyBorder="1" applyAlignment="1">
      <alignment horizontal="center" vertical="top"/>
    </xf>
    <xf numFmtId="43" fontId="5" fillId="6" borderId="5" xfId="0" applyNumberFormat="1" applyFont="1" applyFill="1" applyBorder="1" applyAlignment="1">
      <alignment horizontal="center" vertical="top"/>
    </xf>
    <xf numFmtId="0" fontId="31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29" fillId="25" borderId="6" xfId="0" applyFont="1" applyFill="1" applyBorder="1" applyAlignment="1">
      <alignment horizontal="center" vertical="top"/>
    </xf>
    <xf numFmtId="2" fontId="29" fillId="25" borderId="11" xfId="0" applyNumberFormat="1" applyFont="1" applyFill="1" applyBorder="1" applyAlignment="1">
      <alignment vertical="top"/>
    </xf>
    <xf numFmtId="43" fontId="29" fillId="25" borderId="5" xfId="0" applyNumberFormat="1" applyFont="1" applyFill="1" applyBorder="1" applyAlignment="1">
      <alignment horizontal="center" vertical="top"/>
    </xf>
    <xf numFmtId="0" fontId="5" fillId="25" borderId="6" xfId="0" applyFont="1" applyFill="1" applyBorder="1" applyAlignment="1">
      <alignment vertical="top"/>
    </xf>
    <xf numFmtId="0" fontId="5" fillId="6" borderId="6" xfId="0" applyFont="1" applyFill="1" applyBorder="1" applyAlignment="1">
      <alignment horizontal="center" vertical="top"/>
    </xf>
    <xf numFmtId="2" fontId="5" fillId="0" borderId="11" xfId="0" applyNumberFormat="1" applyFont="1" applyBorder="1" applyAlignment="1">
      <alignment vertical="top" wrapText="1"/>
    </xf>
    <xf numFmtId="0" fontId="5" fillId="6" borderId="2" xfId="0" applyFont="1" applyFill="1" applyBorder="1" applyAlignment="1">
      <alignment horizontal="center" vertical="top"/>
    </xf>
    <xf numFmtId="2" fontId="5" fillId="0" borderId="8" xfId="0" applyNumberFormat="1" applyFont="1" applyBorder="1" applyAlignment="1">
      <alignment vertical="top" wrapText="1"/>
    </xf>
    <xf numFmtId="43" fontId="5" fillId="0" borderId="6" xfId="2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29" fillId="6" borderId="13" xfId="0" applyFont="1" applyFill="1" applyBorder="1" applyAlignment="1">
      <alignment horizontal="center" vertical="top"/>
    </xf>
    <xf numFmtId="2" fontId="29" fillId="0" borderId="22" xfId="0" applyNumberFormat="1" applyFont="1" applyBorder="1" applyAlignment="1">
      <alignment vertical="top" wrapText="1"/>
    </xf>
    <xf numFmtId="43" fontId="29" fillId="6" borderId="13" xfId="0" applyNumberFormat="1" applyFont="1" applyFill="1" applyBorder="1" applyAlignment="1">
      <alignment horizontal="center" vertical="top"/>
    </xf>
    <xf numFmtId="43" fontId="5" fillId="6" borderId="13" xfId="0" applyNumberFormat="1" applyFont="1" applyFill="1" applyBorder="1" applyAlignment="1">
      <alignment horizontal="center" vertical="top"/>
    </xf>
    <xf numFmtId="0" fontId="5" fillId="0" borderId="13" xfId="0" applyFont="1" applyBorder="1" applyAlignment="1">
      <alignment vertical="top" wrapText="1"/>
    </xf>
    <xf numFmtId="0" fontId="29" fillId="6" borderId="24" xfId="0" applyFont="1" applyFill="1" applyBorder="1" applyAlignment="1">
      <alignment horizontal="center" vertical="top"/>
    </xf>
    <xf numFmtId="2" fontId="29" fillId="0" borderId="25" xfId="0" applyNumberFormat="1" applyFont="1" applyBorder="1" applyAlignment="1">
      <alignment vertical="top" wrapText="1"/>
    </xf>
    <xf numFmtId="43" fontId="29" fillId="6" borderId="24" xfId="0" applyNumberFormat="1" applyFont="1" applyFill="1" applyBorder="1" applyAlignment="1">
      <alignment horizontal="center" vertical="top"/>
    </xf>
    <xf numFmtId="43" fontId="5" fillId="6" borderId="24" xfId="0" applyNumberFormat="1" applyFont="1" applyFill="1" applyBorder="1" applyAlignment="1">
      <alignment horizontal="center" vertical="top"/>
    </xf>
    <xf numFmtId="0" fontId="5" fillId="0" borderId="24" xfId="0" applyFont="1" applyBorder="1" applyAlignment="1">
      <alignment vertical="top" wrapText="1"/>
    </xf>
    <xf numFmtId="0" fontId="29" fillId="6" borderId="14" xfId="0" applyFont="1" applyFill="1" applyBorder="1" applyAlignment="1">
      <alignment horizontal="center" vertical="top"/>
    </xf>
    <xf numFmtId="2" fontId="29" fillId="0" borderId="23" xfId="0" applyNumberFormat="1" applyFont="1" applyBorder="1" applyAlignment="1">
      <alignment vertical="top" wrapText="1"/>
    </xf>
    <xf numFmtId="43" fontId="29" fillId="6" borderId="14" xfId="0" applyNumberFormat="1" applyFont="1" applyFill="1" applyBorder="1" applyAlignment="1">
      <alignment horizontal="center" vertical="top"/>
    </xf>
    <xf numFmtId="43" fontId="5" fillId="6" borderId="14" xfId="0" applyNumberFormat="1" applyFont="1" applyFill="1" applyBorder="1" applyAlignment="1">
      <alignment horizontal="center" vertical="top"/>
    </xf>
    <xf numFmtId="0" fontId="5" fillId="0" borderId="14" xfId="0" applyFont="1" applyBorder="1" applyAlignment="1">
      <alignment vertical="top" wrapText="1"/>
    </xf>
    <xf numFmtId="2" fontId="29" fillId="7" borderId="11" xfId="0" applyNumberFormat="1" applyFont="1" applyFill="1" applyBorder="1" applyAlignment="1">
      <alignment vertical="top" wrapText="1"/>
    </xf>
    <xf numFmtId="2" fontId="29" fillId="6" borderId="11" xfId="0" applyNumberFormat="1" applyFont="1" applyFill="1" applyBorder="1" applyAlignment="1">
      <alignment vertical="top" wrapText="1"/>
    </xf>
    <xf numFmtId="43" fontId="29" fillId="6" borderId="11" xfId="2" applyFont="1" applyFill="1" applyBorder="1" applyAlignment="1">
      <alignment vertical="top" wrapText="1"/>
    </xf>
    <xf numFmtId="0" fontId="5" fillId="6" borderId="6" xfId="0" applyFont="1" applyFill="1" applyBorder="1" applyAlignment="1">
      <alignment horizontal="left" vertical="top"/>
    </xf>
    <xf numFmtId="0" fontId="5" fillId="0" borderId="6" xfId="0" applyFont="1" applyBorder="1" applyAlignment="1">
      <alignment wrapText="1"/>
    </xf>
    <xf numFmtId="43" fontId="29" fillId="16" borderId="6" xfId="0" applyNumberFormat="1" applyFont="1" applyFill="1" applyBorder="1" applyAlignment="1">
      <alignment horizontal="center" vertical="top" wrapText="1"/>
    </xf>
    <xf numFmtId="43" fontId="29" fillId="7" borderId="6" xfId="0" applyNumberFormat="1" applyFont="1" applyFill="1" applyBorder="1" applyAlignment="1">
      <alignment horizontal="center" vertical="top" wrapText="1"/>
    </xf>
    <xf numFmtId="43" fontId="29" fillId="7" borderId="6" xfId="2" applyFont="1" applyFill="1" applyBorder="1" applyAlignment="1">
      <alignment horizontal="center" vertical="top"/>
    </xf>
    <xf numFmtId="0" fontId="29" fillId="6" borderId="27" xfId="0" applyFont="1" applyFill="1" applyBorder="1" applyAlignment="1">
      <alignment horizontal="center" vertical="top"/>
    </xf>
    <xf numFmtId="2" fontId="29" fillId="0" borderId="28" xfId="0" applyNumberFormat="1" applyFont="1" applyBorder="1" applyAlignment="1">
      <alignment vertical="top" wrapText="1"/>
    </xf>
    <xf numFmtId="43" fontId="29" fillId="6" borderId="27" xfId="0" applyNumberFormat="1" applyFont="1" applyFill="1" applyBorder="1" applyAlignment="1">
      <alignment horizontal="center" vertical="top"/>
    </xf>
    <xf numFmtId="43" fontId="5" fillId="6" borderId="27" xfId="0" applyNumberFormat="1" applyFont="1" applyFill="1" applyBorder="1" applyAlignment="1">
      <alignment horizontal="center" vertical="top"/>
    </xf>
    <xf numFmtId="0" fontId="5" fillId="0" borderId="27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/>
    </xf>
    <xf numFmtId="2" fontId="29" fillId="0" borderId="6" xfId="0" applyNumberFormat="1" applyFont="1" applyBorder="1" applyAlignment="1">
      <alignment vertical="top" wrapText="1"/>
    </xf>
    <xf numFmtId="43" fontId="29" fillId="6" borderId="6" xfId="2" applyFont="1" applyFill="1" applyBorder="1" applyAlignment="1">
      <alignment horizontal="center" vertical="top"/>
    </xf>
    <xf numFmtId="2" fontId="29" fillId="0" borderId="22" xfId="0" applyNumberFormat="1" applyFont="1" applyBorder="1" applyAlignment="1">
      <alignment horizontal="left" vertical="top" wrapText="1"/>
    </xf>
    <xf numFmtId="2" fontId="29" fillId="0" borderId="13" xfId="0" applyNumberFormat="1" applyFont="1" applyBorder="1" applyAlignment="1">
      <alignment vertical="top" wrapText="1"/>
    </xf>
    <xf numFmtId="43" fontId="29" fillId="6" borderId="13" xfId="2" applyFont="1" applyFill="1" applyBorder="1" applyAlignment="1">
      <alignment horizontal="center" vertical="top"/>
    </xf>
    <xf numFmtId="0" fontId="5" fillId="0" borderId="13" xfId="0" applyFont="1" applyBorder="1" applyAlignment="1">
      <alignment vertical="top"/>
    </xf>
    <xf numFmtId="2" fontId="29" fillId="0" borderId="24" xfId="0" applyNumberFormat="1" applyFont="1" applyBorder="1" applyAlignment="1">
      <alignment vertical="top" wrapText="1"/>
    </xf>
    <xf numFmtId="43" fontId="29" fillId="6" borderId="24" xfId="2" applyFont="1" applyFill="1" applyBorder="1" applyAlignment="1">
      <alignment horizontal="center" vertical="top"/>
    </xf>
    <xf numFmtId="0" fontId="5" fillId="0" borderId="24" xfId="0" applyFont="1" applyBorder="1" applyAlignment="1">
      <alignment vertical="top"/>
    </xf>
    <xf numFmtId="2" fontId="29" fillId="0" borderId="14" xfId="0" applyNumberFormat="1" applyFont="1" applyBorder="1" applyAlignment="1">
      <alignment vertical="top" wrapText="1"/>
    </xf>
    <xf numFmtId="43" fontId="29" fillId="6" borderId="14" xfId="2" applyFont="1" applyFill="1" applyBorder="1" applyAlignment="1">
      <alignment horizontal="center" vertical="top"/>
    </xf>
    <xf numFmtId="190" fontId="29" fillId="16" borderId="6" xfId="0" applyNumberFormat="1" applyFont="1" applyFill="1" applyBorder="1" applyAlignment="1">
      <alignment horizontal="center" vertical="top"/>
    </xf>
    <xf numFmtId="43" fontId="32" fillId="6" borderId="5" xfId="0" applyNumberFormat="1" applyFont="1" applyFill="1" applyBorder="1" applyAlignment="1">
      <alignment horizontal="center" vertical="top"/>
    </xf>
    <xf numFmtId="0" fontId="5" fillId="6" borderId="6" xfId="0" applyFont="1" applyFill="1" applyBorder="1" applyAlignment="1">
      <alignment vertical="top" wrapText="1"/>
    </xf>
    <xf numFmtId="2" fontId="29" fillId="16" borderId="6" xfId="0" applyNumberFormat="1" applyFont="1" applyFill="1" applyBorder="1" applyAlignment="1">
      <alignment vertical="top" wrapText="1"/>
    </xf>
    <xf numFmtId="0" fontId="29" fillId="16" borderId="6" xfId="0" applyFont="1" applyFill="1" applyBorder="1" applyAlignment="1">
      <alignment horizontal="left" vertical="top"/>
    </xf>
    <xf numFmtId="0" fontId="29" fillId="22" borderId="6" xfId="0" applyFont="1" applyFill="1" applyBorder="1" applyAlignment="1">
      <alignment horizontal="center" vertical="top"/>
    </xf>
    <xf numFmtId="2" fontId="29" fillId="22" borderId="11" xfId="0" applyNumberFormat="1" applyFont="1" applyFill="1" applyBorder="1" applyAlignment="1">
      <alignment vertical="top"/>
    </xf>
    <xf numFmtId="2" fontId="29" fillId="22" borderId="11" xfId="0" applyNumberFormat="1" applyFont="1" applyFill="1" applyBorder="1" applyAlignment="1">
      <alignment vertical="top" wrapText="1"/>
    </xf>
    <xf numFmtId="43" fontId="29" fillId="22" borderId="6" xfId="0" applyNumberFormat="1" applyFont="1" applyFill="1" applyBorder="1" applyAlignment="1">
      <alignment horizontal="center" vertical="top"/>
    </xf>
    <xf numFmtId="0" fontId="5" fillId="22" borderId="6" xfId="0" applyFont="1" applyFill="1" applyBorder="1" applyAlignment="1">
      <alignment horizontal="left" vertical="top"/>
    </xf>
    <xf numFmtId="0" fontId="29" fillId="11" borderId="5" xfId="0" applyFont="1" applyFill="1" applyBorder="1" applyAlignment="1">
      <alignment horizontal="center" vertical="top"/>
    </xf>
    <xf numFmtId="2" fontId="29" fillId="11" borderId="12" xfId="0" applyNumberFormat="1" applyFont="1" applyFill="1" applyBorder="1" applyAlignment="1">
      <alignment vertical="top"/>
    </xf>
    <xf numFmtId="2" fontId="29" fillId="11" borderId="12" xfId="0" applyNumberFormat="1" applyFont="1" applyFill="1" applyBorder="1" applyAlignment="1">
      <alignment vertical="top" wrapText="1"/>
    </xf>
    <xf numFmtId="43" fontId="29" fillId="11" borderId="5" xfId="0" applyNumberFormat="1" applyFont="1" applyFill="1" applyBorder="1" applyAlignment="1">
      <alignment horizontal="center" vertical="top"/>
    </xf>
    <xf numFmtId="0" fontId="5" fillId="11" borderId="5" xfId="0" applyFont="1" applyFill="1" applyBorder="1" applyAlignment="1">
      <alignment vertical="top"/>
    </xf>
    <xf numFmtId="0" fontId="29" fillId="8" borderId="5" xfId="0" applyFont="1" applyFill="1" applyBorder="1" applyAlignment="1">
      <alignment horizontal="center" vertical="top"/>
    </xf>
    <xf numFmtId="2" fontId="29" fillId="8" borderId="12" xfId="0" applyNumberFormat="1" applyFont="1" applyFill="1" applyBorder="1" applyAlignment="1">
      <alignment vertical="top"/>
    </xf>
    <xf numFmtId="2" fontId="29" fillId="8" borderId="12" xfId="0" applyNumberFormat="1" applyFont="1" applyFill="1" applyBorder="1" applyAlignment="1">
      <alignment vertical="top" wrapText="1"/>
    </xf>
    <xf numFmtId="43" fontId="29" fillId="8" borderId="5" xfId="0" applyNumberFormat="1" applyFont="1" applyFill="1" applyBorder="1" applyAlignment="1">
      <alignment horizontal="center" vertical="top"/>
    </xf>
    <xf numFmtId="0" fontId="5" fillId="8" borderId="5" xfId="0" applyFont="1" applyFill="1" applyBorder="1" applyAlignment="1">
      <alignment vertical="top"/>
    </xf>
    <xf numFmtId="0" fontId="29" fillId="9" borderId="6" xfId="0" applyFont="1" applyFill="1" applyBorder="1" applyAlignment="1">
      <alignment horizontal="center" vertical="top"/>
    </xf>
    <xf numFmtId="43" fontId="29" fillId="9" borderId="6" xfId="0" applyNumberFormat="1" applyFont="1" applyFill="1" applyBorder="1" applyAlignment="1">
      <alignment horizontal="center" vertical="top"/>
    </xf>
    <xf numFmtId="2" fontId="29" fillId="7" borderId="6" xfId="0" applyNumberFormat="1" applyFont="1" applyFill="1" applyBorder="1" applyAlignment="1">
      <alignment vertical="top"/>
    </xf>
    <xf numFmtId="2" fontId="29" fillId="7" borderId="14" xfId="0" applyNumberFormat="1" applyFont="1" applyFill="1" applyBorder="1" applyAlignment="1">
      <alignment vertical="top"/>
    </xf>
    <xf numFmtId="43" fontId="29" fillId="0" borderId="6" xfId="0" applyNumberFormat="1" applyFont="1" applyBorder="1" applyAlignment="1">
      <alignment horizontal="center" vertical="top"/>
    </xf>
    <xf numFmtId="43" fontId="5" fillId="0" borderId="6" xfId="0" applyNumberFormat="1" applyFont="1" applyBorder="1" applyAlignment="1">
      <alignment horizontal="center" vertical="top"/>
    </xf>
    <xf numFmtId="2" fontId="29" fillId="11" borderId="6" xfId="0" applyNumberFormat="1" applyFont="1" applyFill="1" applyBorder="1" applyAlignment="1">
      <alignment vertical="top"/>
    </xf>
    <xf numFmtId="2" fontId="29" fillId="11" borderId="6" xfId="0" applyNumberFormat="1" applyFont="1" applyFill="1" applyBorder="1" applyAlignment="1">
      <alignment vertical="top" wrapText="1"/>
    </xf>
    <xf numFmtId="0" fontId="5" fillId="11" borderId="6" xfId="0" applyFont="1" applyFill="1" applyBorder="1" applyAlignment="1">
      <alignment vertical="top"/>
    </xf>
    <xf numFmtId="0" fontId="29" fillId="8" borderId="6" xfId="0" applyFont="1" applyFill="1" applyBorder="1" applyAlignment="1">
      <alignment horizontal="center" vertical="top"/>
    </xf>
    <xf numFmtId="2" fontId="29" fillId="8" borderId="6" xfId="0" applyNumberFormat="1" applyFont="1" applyFill="1" applyBorder="1" applyAlignment="1">
      <alignment vertical="top"/>
    </xf>
    <xf numFmtId="2" fontId="29" fillId="8" borderId="6" xfId="0" applyNumberFormat="1" applyFont="1" applyFill="1" applyBorder="1" applyAlignment="1">
      <alignment vertical="top" wrapText="1"/>
    </xf>
    <xf numFmtId="43" fontId="29" fillId="8" borderId="6" xfId="0" applyNumberFormat="1" applyFont="1" applyFill="1" applyBorder="1" applyAlignment="1">
      <alignment horizontal="center" vertical="top"/>
    </xf>
    <xf numFmtId="0" fontId="5" fillId="8" borderId="6" xfId="0" applyFont="1" applyFill="1" applyBorder="1" applyAlignment="1">
      <alignment vertical="top"/>
    </xf>
    <xf numFmtId="2" fontId="29" fillId="9" borderId="6" xfId="0" applyNumberFormat="1" applyFont="1" applyFill="1" applyBorder="1" applyAlignment="1">
      <alignment vertical="top"/>
    </xf>
    <xf numFmtId="0" fontId="29" fillId="9" borderId="13" xfId="0" applyFont="1" applyFill="1" applyBorder="1" applyAlignment="1">
      <alignment horizontal="center" vertical="top"/>
    </xf>
    <xf numFmtId="2" fontId="29" fillId="9" borderId="13" xfId="0" applyNumberFormat="1" applyFont="1" applyFill="1" applyBorder="1" applyAlignment="1">
      <alignment vertical="top" wrapText="1"/>
    </xf>
    <xf numFmtId="43" fontId="29" fillId="9" borderId="13" xfId="0" applyNumberFormat="1" applyFont="1" applyFill="1" applyBorder="1" applyAlignment="1">
      <alignment horizontal="center" vertical="top"/>
    </xf>
    <xf numFmtId="0" fontId="5" fillId="9" borderId="13" xfId="0" applyFont="1" applyFill="1" applyBorder="1" applyAlignment="1">
      <alignment vertical="top" wrapText="1"/>
    </xf>
    <xf numFmtId="0" fontId="29" fillId="7" borderId="13" xfId="0" applyFont="1" applyFill="1" applyBorder="1" applyAlignment="1">
      <alignment horizontal="center" vertical="top"/>
    </xf>
    <xf numFmtId="2" fontId="29" fillId="7" borderId="13" xfId="0" applyNumberFormat="1" applyFont="1" applyFill="1" applyBorder="1" applyAlignment="1">
      <alignment vertical="top" wrapText="1"/>
    </xf>
    <xf numFmtId="43" fontId="29" fillId="7" borderId="13" xfId="0" applyNumberFormat="1" applyFont="1" applyFill="1" applyBorder="1" applyAlignment="1">
      <alignment horizontal="center" vertical="top"/>
    </xf>
    <xf numFmtId="0" fontId="5" fillId="7" borderId="13" xfId="0" applyFont="1" applyFill="1" applyBorder="1" applyAlignment="1">
      <alignment vertical="top" wrapText="1"/>
    </xf>
    <xf numFmtId="43" fontId="5" fillId="9" borderId="13" xfId="0" applyNumberFormat="1" applyFont="1" applyFill="1" applyBorder="1" applyAlignment="1">
      <alignment horizontal="center" vertical="top"/>
    </xf>
    <xf numFmtId="43" fontId="5" fillId="7" borderId="13" xfId="0" applyNumberFormat="1" applyFont="1" applyFill="1" applyBorder="1" applyAlignment="1">
      <alignment horizontal="center" vertical="top"/>
    </xf>
    <xf numFmtId="2" fontId="29" fillId="0" borderId="6" xfId="0" applyNumberFormat="1" applyFont="1" applyBorder="1" applyAlignment="1">
      <alignment vertical="top"/>
    </xf>
    <xf numFmtId="2" fontId="29" fillId="0" borderId="6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0" fontId="29" fillId="3" borderId="6" xfId="0" applyFont="1" applyFill="1" applyBorder="1" applyAlignment="1">
      <alignment horizontal="center"/>
    </xf>
    <xf numFmtId="2" fontId="29" fillId="3" borderId="6" xfId="0" applyNumberFormat="1" applyFont="1" applyFill="1" applyBorder="1" applyAlignment="1">
      <alignment horizontal="center"/>
    </xf>
    <xf numFmtId="43" fontId="29" fillId="3" borderId="6" xfId="0" applyNumberFormat="1" applyFont="1" applyFill="1" applyBorder="1" applyAlignment="1">
      <alignment horizontal="center"/>
    </xf>
    <xf numFmtId="2" fontId="5" fillId="3" borderId="6" xfId="0" applyNumberFormat="1" applyFont="1" applyFill="1" applyBorder="1"/>
    <xf numFmtId="43" fontId="29" fillId="3" borderId="6" xfId="2" applyFont="1" applyFill="1" applyBorder="1" applyAlignment="1">
      <alignment horizontal="center"/>
    </xf>
    <xf numFmtId="43" fontId="32" fillId="3" borderId="6" xfId="2" applyFont="1" applyFill="1" applyBorder="1" applyAlignment="1">
      <alignment horizontal="center"/>
    </xf>
    <xf numFmtId="43" fontId="5" fillId="3" borderId="6" xfId="2" applyFont="1" applyFill="1" applyBorder="1" applyAlignment="1">
      <alignment horizontal="center"/>
    </xf>
    <xf numFmtId="0" fontId="5" fillId="3" borderId="6" xfId="0" applyFont="1" applyFill="1" applyBorder="1"/>
    <xf numFmtId="2" fontId="4" fillId="6" borderId="0" xfId="0" applyNumberFormat="1" applyFont="1" applyFill="1" applyAlignment="1">
      <alignment horizontal="center"/>
    </xf>
    <xf numFmtId="2" fontId="4" fillId="6" borderId="18" xfId="0" applyNumberFormat="1" applyFont="1" applyFill="1" applyBorder="1" applyAlignment="1">
      <alignment horizontal="center"/>
    </xf>
    <xf numFmtId="2" fontId="2" fillId="6" borderId="18" xfId="0" applyNumberFormat="1" applyFont="1" applyFill="1" applyBorder="1"/>
    <xf numFmtId="43" fontId="4" fillId="6" borderId="18" xfId="2" applyFont="1" applyFill="1" applyBorder="1" applyAlignment="1">
      <alignment horizontal="center"/>
    </xf>
    <xf numFmtId="43" fontId="2" fillId="6" borderId="18" xfId="2" applyFont="1" applyFill="1" applyBorder="1" applyAlignment="1">
      <alignment horizontal="center"/>
    </xf>
    <xf numFmtId="0" fontId="5" fillId="6" borderId="18" xfId="0" applyFont="1" applyFill="1" applyBorder="1"/>
    <xf numFmtId="2" fontId="29" fillId="6" borderId="0" xfId="0" applyNumberFormat="1" applyFont="1" applyFill="1" applyAlignment="1">
      <alignment horizontal="center"/>
    </xf>
    <xf numFmtId="43" fontId="4" fillId="6" borderId="0" xfId="2" applyFont="1" applyFill="1" applyBorder="1" applyAlignment="1"/>
    <xf numFmtId="43" fontId="33" fillId="6" borderId="0" xfId="0" applyNumberFormat="1" applyFont="1" applyFill="1" applyAlignment="1">
      <alignment horizontal="center"/>
    </xf>
    <xf numFmtId="43" fontId="2" fillId="6" borderId="0" xfId="0" applyNumberFormat="1" applyFont="1" applyFill="1" applyAlignment="1">
      <alignment horizontal="center"/>
    </xf>
    <xf numFmtId="43" fontId="2" fillId="6" borderId="0" xfId="2" applyFont="1" applyFill="1" applyBorder="1" applyAlignment="1">
      <alignment horizontal="left"/>
    </xf>
    <xf numFmtId="43" fontId="5" fillId="6" borderId="0" xfId="2" applyFont="1" applyFill="1" applyBorder="1" applyAlignment="1">
      <alignment horizontal="left"/>
    </xf>
    <xf numFmtId="43" fontId="15" fillId="0" borderId="0" xfId="2" applyFont="1" applyBorder="1" applyAlignment="1">
      <alignment horizontal="center"/>
    </xf>
    <xf numFmtId="43" fontId="15" fillId="7" borderId="6" xfId="0" applyNumberFormat="1" applyFont="1" applyFill="1" applyBorder="1" applyAlignment="1">
      <alignment horizontal="center"/>
    </xf>
    <xf numFmtId="43" fontId="15" fillId="19" borderId="10" xfId="0" applyNumberFormat="1" applyFont="1" applyFill="1" applyBorder="1" applyAlignment="1">
      <alignment horizontal="center"/>
    </xf>
    <xf numFmtId="43" fontId="15" fillId="19" borderId="11" xfId="0" applyNumberFormat="1" applyFont="1" applyFill="1" applyBorder="1" applyAlignment="1">
      <alignment horizontal="center"/>
    </xf>
    <xf numFmtId="43" fontId="15" fillId="6" borderId="18" xfId="2" applyFont="1" applyFill="1" applyBorder="1" applyAlignment="1">
      <alignment horizontal="center"/>
    </xf>
    <xf numFmtId="0" fontId="14" fillId="17" borderId="2" xfId="0" applyFont="1" applyFill="1" applyBorder="1" applyAlignment="1">
      <alignment horizontal="center" vertical="center"/>
    </xf>
    <xf numFmtId="0" fontId="14" fillId="17" borderId="5" xfId="0" applyFont="1" applyFill="1" applyBorder="1" applyAlignment="1">
      <alignment horizontal="center" vertical="center"/>
    </xf>
    <xf numFmtId="43" fontId="14" fillId="17" borderId="2" xfId="0" applyNumberFormat="1" applyFont="1" applyFill="1" applyBorder="1" applyAlignment="1">
      <alignment horizontal="center" vertical="center"/>
    </xf>
    <xf numFmtId="43" fontId="14" fillId="17" borderId="5" xfId="0" applyNumberFormat="1" applyFont="1" applyFill="1" applyBorder="1" applyAlignment="1">
      <alignment horizontal="center" vertical="center"/>
    </xf>
    <xf numFmtId="0" fontId="14" fillId="17" borderId="10" xfId="0" applyFont="1" applyFill="1" applyBorder="1" applyAlignment="1">
      <alignment horizontal="center"/>
    </xf>
    <xf numFmtId="0" fontId="14" fillId="17" borderId="1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17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1" xfId="2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3" fontId="2" fillId="7" borderId="2" xfId="2" applyFont="1" applyFill="1" applyBorder="1" applyAlignment="1">
      <alignment horizontal="center" vertical="center" wrapText="1"/>
    </xf>
    <xf numFmtId="43" fontId="2" fillId="7" borderId="5" xfId="2" applyFont="1" applyFill="1" applyBorder="1" applyAlignment="1">
      <alignment horizontal="center" vertical="center" wrapText="1"/>
    </xf>
    <xf numFmtId="43" fontId="2" fillId="7" borderId="2" xfId="2" applyFont="1" applyFill="1" applyBorder="1" applyAlignment="1">
      <alignment horizontal="center" vertical="center"/>
    </xf>
    <xf numFmtId="43" fontId="2" fillId="7" borderId="5" xfId="2" applyFont="1" applyFill="1" applyBorder="1" applyAlignment="1">
      <alignment horizontal="center" vertical="center"/>
    </xf>
    <xf numFmtId="43" fontId="8" fillId="0" borderId="0" xfId="2" applyFont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43" fontId="3" fillId="0" borderId="0" xfId="2" applyFont="1" applyBorder="1" applyAlignment="1">
      <alignment horizontal="center"/>
    </xf>
    <xf numFmtId="0" fontId="8" fillId="0" borderId="0" xfId="2" applyNumberFormat="1" applyFont="1" applyAlignment="1">
      <alignment horizontal="center"/>
    </xf>
    <xf numFmtId="43" fontId="20" fillId="6" borderId="0" xfId="0" applyNumberFormat="1" applyFont="1" applyFill="1" applyAlignment="1">
      <alignment horizontal="center"/>
    </xf>
    <xf numFmtId="43" fontId="16" fillId="6" borderId="18" xfId="2" applyFont="1" applyFill="1" applyBorder="1" applyAlignment="1">
      <alignment horizontal="left"/>
    </xf>
    <xf numFmtId="43" fontId="20" fillId="6" borderId="0" xfId="2" applyFont="1" applyFill="1" applyBorder="1" applyAlignment="1">
      <alignment horizontal="left"/>
    </xf>
    <xf numFmtId="43" fontId="24" fillId="6" borderId="0" xfId="2" applyFont="1" applyFill="1" applyBorder="1" applyAlignment="1">
      <alignment horizontal="center"/>
    </xf>
    <xf numFmtId="43" fontId="20" fillId="6" borderId="0" xfId="2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43" fontId="19" fillId="0" borderId="1" xfId="0" applyNumberFormat="1" applyFont="1" applyBorder="1" applyAlignment="1">
      <alignment horizontal="center"/>
    </xf>
    <xf numFmtId="188" fontId="16" fillId="0" borderId="2" xfId="2" applyNumberFormat="1" applyFont="1" applyBorder="1" applyAlignment="1">
      <alignment horizontal="center" vertical="center"/>
    </xf>
    <xf numFmtId="188" fontId="16" fillId="0" borderId="4" xfId="2" applyNumberFormat="1" applyFont="1" applyBorder="1" applyAlignment="1">
      <alignment horizontal="center" vertical="center"/>
    </xf>
    <xf numFmtId="188" fontId="16" fillId="0" borderId="5" xfId="2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43" fontId="16" fillId="0" borderId="2" xfId="2" applyFont="1" applyBorder="1" applyAlignment="1">
      <alignment horizontal="center" vertical="center" wrapText="1"/>
    </xf>
    <xf numFmtId="43" fontId="16" fillId="0" borderId="4" xfId="2" applyFont="1" applyBorder="1" applyAlignment="1">
      <alignment horizontal="center" vertical="center" wrapText="1"/>
    </xf>
    <xf numFmtId="2" fontId="16" fillId="6" borderId="2" xfId="0" applyNumberFormat="1" applyFont="1" applyFill="1" applyBorder="1" applyAlignment="1">
      <alignment horizontal="center" vertical="center" wrapText="1"/>
    </xf>
    <xf numFmtId="2" fontId="16" fillId="6" borderId="4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43" fontId="4" fillId="6" borderId="0" xfId="2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43" fontId="20" fillId="0" borderId="0" xfId="2" applyFont="1" applyBorder="1" applyAlignment="1">
      <alignment horizontal="center"/>
    </xf>
    <xf numFmtId="43" fontId="16" fillId="0" borderId="0" xfId="0" applyNumberFormat="1" applyFont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2" fontId="15" fillId="15" borderId="6" xfId="0" applyNumberFormat="1" applyFont="1" applyFill="1" applyBorder="1" applyAlignment="1">
      <alignment horizontal="left" vertical="top" wrapText="1"/>
    </xf>
    <xf numFmtId="0" fontId="15" fillId="0" borderId="0" xfId="0" applyFont="1"/>
    <xf numFmtId="2" fontId="17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left" wrapText="1"/>
    </xf>
    <xf numFmtId="187" fontId="17" fillId="0" borderId="0" xfId="1" applyFont="1" applyBorder="1"/>
    <xf numFmtId="2" fontId="15" fillId="0" borderId="0" xfId="0" applyNumberFormat="1" applyFont="1" applyAlignment="1">
      <alignment wrapText="1"/>
    </xf>
    <xf numFmtId="0" fontId="15" fillId="0" borderId="0" xfId="0" applyFont="1" applyAlignment="1">
      <alignment horizontal="right"/>
    </xf>
    <xf numFmtId="2" fontId="18" fillId="0" borderId="0" xfId="0" applyNumberFormat="1" applyFont="1" applyAlignment="1">
      <alignment wrapText="1"/>
    </xf>
    <xf numFmtId="188" fontId="6" fillId="6" borderId="2" xfId="2" applyNumberFormat="1" applyFont="1" applyFill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top" wrapText="1"/>
    </xf>
    <xf numFmtId="43" fontId="6" fillId="6" borderId="2" xfId="2" applyFont="1" applyFill="1" applyBorder="1" applyAlignment="1">
      <alignment vertical="top"/>
    </xf>
    <xf numFmtId="43" fontId="7" fillId="6" borderId="2" xfId="2" applyFont="1" applyFill="1" applyBorder="1" applyAlignment="1">
      <alignment vertical="top"/>
    </xf>
    <xf numFmtId="2" fontId="7" fillId="6" borderId="2" xfId="0" applyNumberFormat="1" applyFont="1" applyFill="1" applyBorder="1" applyAlignment="1">
      <alignment vertical="top" wrapText="1"/>
    </xf>
    <xf numFmtId="188" fontId="6" fillId="6" borderId="5" xfId="2" applyNumberFormat="1" applyFont="1" applyFill="1" applyBorder="1" applyAlignment="1">
      <alignment vertical="top"/>
    </xf>
    <xf numFmtId="0" fontId="7" fillId="0" borderId="5" xfId="0" applyFont="1" applyBorder="1" applyAlignment="1">
      <alignment horizontal="left" vertical="top" wrapText="1"/>
    </xf>
    <xf numFmtId="2" fontId="7" fillId="0" borderId="5" xfId="0" applyNumberFormat="1" applyFont="1" applyBorder="1" applyAlignment="1">
      <alignment horizontal="left" vertical="top" wrapText="1"/>
    </xf>
    <xf numFmtId="43" fontId="6" fillId="6" borderId="5" xfId="2" applyFont="1" applyFill="1" applyBorder="1" applyAlignment="1">
      <alignment vertical="top"/>
    </xf>
    <xf numFmtId="43" fontId="7" fillId="6" borderId="5" xfId="2" applyFont="1" applyFill="1" applyBorder="1" applyAlignment="1">
      <alignment vertical="top"/>
    </xf>
    <xf numFmtId="2" fontId="7" fillId="6" borderId="5" xfId="0" applyNumberFormat="1" applyFont="1" applyFill="1" applyBorder="1" applyAlignment="1">
      <alignment vertical="top" wrapText="1"/>
    </xf>
    <xf numFmtId="188" fontId="6" fillId="6" borderId="6" xfId="2" applyNumberFormat="1" applyFont="1" applyFill="1" applyBorder="1" applyAlignment="1">
      <alignment vertical="top"/>
    </xf>
    <xf numFmtId="0" fontId="7" fillId="0" borderId="6" xfId="0" applyFont="1" applyBorder="1" applyAlignment="1">
      <alignment horizontal="left" vertical="top" wrapText="1"/>
    </xf>
    <xf numFmtId="43" fontId="6" fillId="6" borderId="6" xfId="2" applyFont="1" applyFill="1" applyBorder="1" applyAlignment="1">
      <alignment vertical="top"/>
    </xf>
    <xf numFmtId="43" fontId="7" fillId="6" borderId="6" xfId="2" applyFont="1" applyFill="1" applyBorder="1" applyAlignment="1">
      <alignment vertical="top"/>
    </xf>
    <xf numFmtId="2" fontId="7" fillId="6" borderId="6" xfId="0" applyNumberFormat="1" applyFont="1" applyFill="1" applyBorder="1" applyAlignment="1">
      <alignment vertical="top" wrapText="1"/>
    </xf>
    <xf numFmtId="188" fontId="6" fillId="6" borderId="6" xfId="2" applyNumberFormat="1" applyFont="1" applyFill="1" applyBorder="1" applyAlignment="1">
      <alignment vertical="top" wrapText="1"/>
    </xf>
    <xf numFmtId="2" fontId="6" fillId="6" borderId="6" xfId="0" applyNumberFormat="1" applyFont="1" applyFill="1" applyBorder="1" applyAlignment="1">
      <alignment vertical="top" wrapText="1"/>
    </xf>
    <xf numFmtId="43" fontId="7" fillId="6" borderId="6" xfId="0" applyNumberFormat="1" applyFont="1" applyFill="1" applyBorder="1" applyAlignment="1">
      <alignment vertical="top"/>
    </xf>
    <xf numFmtId="43" fontId="7" fillId="6" borderId="6" xfId="0" applyNumberFormat="1" applyFont="1" applyFill="1" applyBorder="1" applyAlignment="1">
      <alignment vertical="top" wrapText="1"/>
    </xf>
    <xf numFmtId="188" fontId="6" fillId="6" borderId="13" xfId="2" applyNumberFormat="1" applyFont="1" applyFill="1" applyBorder="1" applyAlignment="1">
      <alignment vertical="top"/>
    </xf>
    <xf numFmtId="188" fontId="6" fillId="6" borderId="13" xfId="2" applyNumberFormat="1" applyFont="1" applyFill="1" applyBorder="1" applyAlignment="1">
      <alignment vertical="top" wrapText="1"/>
    </xf>
    <xf numFmtId="43" fontId="6" fillId="6" borderId="13" xfId="2" applyFont="1" applyFill="1" applyBorder="1" applyAlignment="1">
      <alignment vertical="top"/>
    </xf>
    <xf numFmtId="43" fontId="7" fillId="6" borderId="13" xfId="0" applyNumberFormat="1" applyFont="1" applyFill="1" applyBorder="1" applyAlignment="1">
      <alignment vertical="top"/>
    </xf>
    <xf numFmtId="43" fontId="7" fillId="6" borderId="13" xfId="0" applyNumberFormat="1" applyFont="1" applyFill="1" applyBorder="1" applyAlignment="1">
      <alignment vertical="top" wrapText="1"/>
    </xf>
    <xf numFmtId="188" fontId="6" fillId="6" borderId="24" xfId="2" applyNumberFormat="1" applyFont="1" applyFill="1" applyBorder="1" applyAlignment="1">
      <alignment vertical="top"/>
    </xf>
    <xf numFmtId="188" fontId="6" fillId="6" borderId="24" xfId="2" applyNumberFormat="1" applyFont="1" applyFill="1" applyBorder="1" applyAlignment="1">
      <alignment vertical="top" wrapText="1"/>
    </xf>
    <xf numFmtId="43" fontId="6" fillId="6" borderId="24" xfId="2" applyFont="1" applyFill="1" applyBorder="1" applyAlignment="1">
      <alignment vertical="top"/>
    </xf>
    <xf numFmtId="43" fontId="7" fillId="6" borderId="24" xfId="0" applyNumberFormat="1" applyFont="1" applyFill="1" applyBorder="1" applyAlignment="1">
      <alignment vertical="top"/>
    </xf>
    <xf numFmtId="43" fontId="7" fillId="6" borderId="24" xfId="0" applyNumberFormat="1" applyFont="1" applyFill="1" applyBorder="1" applyAlignment="1">
      <alignment vertical="top" wrapText="1"/>
    </xf>
    <xf numFmtId="188" fontId="6" fillId="6" borderId="14" xfId="2" applyNumberFormat="1" applyFont="1" applyFill="1" applyBorder="1" applyAlignment="1">
      <alignment vertical="top"/>
    </xf>
    <xf numFmtId="188" fontId="6" fillId="6" borderId="14" xfId="2" applyNumberFormat="1" applyFont="1" applyFill="1" applyBorder="1" applyAlignment="1">
      <alignment vertical="top" wrapText="1"/>
    </xf>
    <xf numFmtId="43" fontId="6" fillId="6" borderId="14" xfId="2" applyFont="1" applyFill="1" applyBorder="1" applyAlignment="1">
      <alignment vertical="top"/>
    </xf>
    <xf numFmtId="43" fontId="7" fillId="6" borderId="14" xfId="0" applyNumberFormat="1" applyFont="1" applyFill="1" applyBorder="1" applyAlignment="1">
      <alignment vertical="top"/>
    </xf>
    <xf numFmtId="43" fontId="7" fillId="6" borderId="14" xfId="0" applyNumberFormat="1" applyFont="1" applyFill="1" applyBorder="1" applyAlignment="1">
      <alignment vertical="top" wrapText="1"/>
    </xf>
    <xf numFmtId="43" fontId="6" fillId="6" borderId="17" xfId="2" applyFont="1" applyFill="1" applyBorder="1" applyAlignment="1">
      <alignment vertical="top"/>
    </xf>
    <xf numFmtId="43" fontId="7" fillId="6" borderId="17" xfId="0" applyNumberFormat="1" applyFont="1" applyFill="1" applyBorder="1" applyAlignment="1">
      <alignment vertical="top"/>
    </xf>
    <xf numFmtId="43" fontId="7" fillId="6" borderId="17" xfId="0" applyNumberFormat="1" applyFont="1" applyFill="1" applyBorder="1" applyAlignment="1">
      <alignment vertical="top" wrapText="1"/>
    </xf>
    <xf numFmtId="188" fontId="29" fillId="6" borderId="5" xfId="2" applyNumberFormat="1" applyFont="1" applyFill="1" applyBorder="1" applyAlignment="1">
      <alignment vertical="top" wrapText="1"/>
    </xf>
    <xf numFmtId="2" fontId="6" fillId="6" borderId="13" xfId="0" applyNumberFormat="1" applyFont="1" applyFill="1" applyBorder="1" applyAlignment="1">
      <alignment vertical="top" wrapText="1"/>
    </xf>
    <xf numFmtId="2" fontId="6" fillId="6" borderId="24" xfId="0" applyNumberFormat="1" applyFont="1" applyFill="1" applyBorder="1" applyAlignment="1">
      <alignment vertical="top" wrapText="1"/>
    </xf>
    <xf numFmtId="2" fontId="6" fillId="6" borderId="14" xfId="0" applyNumberFormat="1" applyFont="1" applyFill="1" applyBorder="1" applyAlignment="1">
      <alignment vertical="top" wrapText="1"/>
    </xf>
    <xf numFmtId="189" fontId="29" fillId="7" borderId="14" xfId="2" applyNumberFormat="1" applyFont="1" applyFill="1" applyBorder="1" applyAlignment="1">
      <alignment vertical="top"/>
    </xf>
    <xf numFmtId="0" fontId="29" fillId="26" borderId="6" xfId="0" applyFont="1" applyFill="1" applyBorder="1" applyAlignment="1">
      <alignment horizontal="center" vertical="top"/>
    </xf>
    <xf numFmtId="2" fontId="29" fillId="26" borderId="11" xfId="0" applyNumberFormat="1" applyFont="1" applyFill="1" applyBorder="1" applyAlignment="1">
      <alignment vertical="top"/>
    </xf>
    <xf numFmtId="43" fontId="29" fillId="26" borderId="11" xfId="2" applyFont="1" applyFill="1" applyBorder="1" applyAlignment="1">
      <alignment vertical="top"/>
    </xf>
    <xf numFmtId="43" fontId="29" fillId="26" borderId="5" xfId="0" applyNumberFormat="1" applyFont="1" applyFill="1" applyBorder="1" applyAlignment="1">
      <alignment horizontal="center" vertical="top"/>
    </xf>
    <xf numFmtId="0" fontId="5" fillId="26" borderId="6" xfId="0" applyFont="1" applyFill="1" applyBorder="1" applyAlignment="1">
      <alignment vertical="top"/>
    </xf>
    <xf numFmtId="0" fontId="29" fillId="4" borderId="6" xfId="0" applyFont="1" applyFill="1" applyBorder="1" applyAlignment="1">
      <alignment horizontal="center" vertical="top"/>
    </xf>
    <xf numFmtId="2" fontId="29" fillId="4" borderId="11" xfId="0" applyNumberFormat="1" applyFont="1" applyFill="1" applyBorder="1" applyAlignment="1">
      <alignment vertical="top" wrapText="1"/>
    </xf>
    <xf numFmtId="43" fontId="29" fillId="4" borderId="5" xfId="0" applyNumberFormat="1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top"/>
    </xf>
    <xf numFmtId="2" fontId="6" fillId="6" borderId="8" xfId="0" applyNumberFormat="1" applyFont="1" applyFill="1" applyBorder="1" applyAlignment="1">
      <alignment vertical="top" wrapText="1"/>
    </xf>
    <xf numFmtId="43" fontId="6" fillId="6" borderId="8" xfId="0" applyNumberFormat="1" applyFont="1" applyFill="1" applyBorder="1" applyAlignment="1">
      <alignment horizontal="center" vertical="top"/>
    </xf>
    <xf numFmtId="43" fontId="7" fillId="6" borderId="4" xfId="0" applyNumberFormat="1" applyFont="1" applyFill="1" applyBorder="1" applyAlignment="1">
      <alignment horizontal="center" vertical="top"/>
    </xf>
    <xf numFmtId="0" fontId="7" fillId="6" borderId="2" xfId="0" applyFont="1" applyFill="1" applyBorder="1" applyAlignment="1">
      <alignment vertical="top" wrapText="1"/>
    </xf>
    <xf numFmtId="0" fontId="6" fillId="6" borderId="19" xfId="0" applyFont="1" applyFill="1" applyBorder="1" applyAlignment="1">
      <alignment horizontal="center" vertical="top"/>
    </xf>
    <xf numFmtId="2" fontId="6" fillId="0" borderId="26" xfId="0" applyNumberFormat="1" applyFont="1" applyBorder="1" applyAlignment="1">
      <alignment vertical="top" wrapText="1"/>
    </xf>
    <xf numFmtId="43" fontId="6" fillId="6" borderId="19" xfId="0" applyNumberFormat="1" applyFont="1" applyFill="1" applyBorder="1" applyAlignment="1">
      <alignment horizontal="center" vertical="top"/>
    </xf>
    <xf numFmtId="43" fontId="7" fillId="6" borderId="19" xfId="0" applyNumberFormat="1" applyFont="1" applyFill="1" applyBorder="1" applyAlignment="1">
      <alignment horizontal="center" vertical="top"/>
    </xf>
    <xf numFmtId="0" fontId="7" fillId="0" borderId="19" xfId="0" applyFont="1" applyBorder="1" applyAlignment="1">
      <alignment vertical="top" wrapText="1"/>
    </xf>
    <xf numFmtId="43" fontId="6" fillId="6" borderId="6" xfId="2" applyFont="1" applyFill="1" applyBorder="1" applyAlignment="1">
      <alignment horizontal="center" vertical="top"/>
    </xf>
    <xf numFmtId="2" fontId="6" fillId="6" borderId="11" xfId="0" applyNumberFormat="1" applyFont="1" applyFill="1" applyBorder="1" applyAlignment="1">
      <alignment vertical="top" wrapText="1"/>
    </xf>
    <xf numFmtId="43" fontId="34" fillId="6" borderId="5" xfId="0" applyNumberFormat="1" applyFont="1" applyFill="1" applyBorder="1" applyAlignment="1">
      <alignment horizontal="center" vertical="top"/>
    </xf>
    <xf numFmtId="43" fontId="6" fillId="6" borderId="5" xfId="0" applyNumberFormat="1" applyFont="1" applyFill="1" applyBorder="1" applyAlignment="1">
      <alignment horizontal="center" vertical="top"/>
    </xf>
    <xf numFmtId="0" fontId="7" fillId="0" borderId="6" xfId="0" applyFont="1" applyBorder="1" applyAlignment="1">
      <alignment vertical="top" wrapText="1"/>
    </xf>
    <xf numFmtId="0" fontId="6" fillId="0" borderId="11" xfId="2" applyNumberFormat="1" applyFont="1" applyBorder="1" applyAlignment="1">
      <alignment vertical="top" wrapText="1"/>
    </xf>
    <xf numFmtId="43" fontId="6" fillId="0" borderId="6" xfId="2" applyFont="1" applyBorder="1" applyAlignment="1">
      <alignment vertical="top" wrapText="1"/>
    </xf>
    <xf numFmtId="43" fontId="7" fillId="6" borderId="6" xfId="2" applyFont="1" applyFill="1" applyBorder="1" applyAlignment="1">
      <alignment horizontal="center" vertical="top"/>
    </xf>
    <xf numFmtId="43" fontId="7" fillId="6" borderId="5" xfId="2" applyFont="1" applyFill="1" applyBorder="1" applyAlignment="1">
      <alignment horizontal="center" vertical="top"/>
    </xf>
    <xf numFmtId="43" fontId="7" fillId="0" borderId="6" xfId="2" applyFont="1" applyBorder="1" applyAlignment="1">
      <alignment vertical="top" wrapText="1"/>
    </xf>
    <xf numFmtId="0" fontId="7" fillId="0" borderId="13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2" fontId="6" fillId="0" borderId="11" xfId="2" applyNumberFormat="1" applyFont="1" applyBorder="1" applyAlignment="1">
      <alignment vertical="top" wrapText="1"/>
    </xf>
    <xf numFmtId="190" fontId="6" fillId="16" borderId="6" xfId="0" applyNumberFormat="1" applyFont="1" applyFill="1" applyBorder="1" applyAlignment="1">
      <alignment horizontal="center" vertical="top"/>
    </xf>
    <xf numFmtId="2" fontId="6" fillId="16" borderId="11" xfId="0" applyNumberFormat="1" applyFont="1" applyFill="1" applyBorder="1" applyAlignment="1">
      <alignment vertical="top" wrapText="1"/>
    </xf>
    <xf numFmtId="43" fontId="6" fillId="16" borderId="6" xfId="0" applyNumberFormat="1" applyFont="1" applyFill="1" applyBorder="1" applyAlignment="1">
      <alignment horizontal="center" vertical="top"/>
    </xf>
    <xf numFmtId="43" fontId="7" fillId="16" borderId="6" xfId="0" applyNumberFormat="1" applyFont="1" applyFill="1" applyBorder="1" applyAlignment="1">
      <alignment horizontal="center" vertical="top"/>
    </xf>
    <xf numFmtId="0" fontId="7" fillId="16" borderId="6" xfId="0" applyFont="1" applyFill="1" applyBorder="1" applyAlignment="1">
      <alignment horizontal="left" vertical="top"/>
    </xf>
    <xf numFmtId="0" fontId="6" fillId="7" borderId="6" xfId="0" applyFont="1" applyFill="1" applyBorder="1" applyAlignment="1">
      <alignment horizontal="center" vertical="top"/>
    </xf>
    <xf numFmtId="2" fontId="6" fillId="7" borderId="11" xfId="0" applyNumberFormat="1" applyFont="1" applyFill="1" applyBorder="1" applyAlignment="1">
      <alignment vertical="top"/>
    </xf>
    <xf numFmtId="43" fontId="6" fillId="7" borderId="6" xfId="0" applyNumberFormat="1" applyFont="1" applyFill="1" applyBorder="1" applyAlignment="1">
      <alignment horizontal="center" vertical="top"/>
    </xf>
    <xf numFmtId="0" fontId="7" fillId="7" borderId="6" xfId="0" applyFont="1" applyFill="1" applyBorder="1" applyAlignment="1">
      <alignment vertical="top"/>
    </xf>
    <xf numFmtId="0" fontId="35" fillId="6" borderId="13" xfId="0" applyFont="1" applyFill="1" applyBorder="1" applyAlignment="1">
      <alignment horizontal="center" vertical="top"/>
    </xf>
    <xf numFmtId="2" fontId="35" fillId="0" borderId="22" xfId="0" applyNumberFormat="1" applyFont="1" applyBorder="1" applyAlignment="1">
      <alignment vertical="top" wrapText="1"/>
    </xf>
    <xf numFmtId="43" fontId="35" fillId="6" borderId="13" xfId="0" applyNumberFormat="1" applyFont="1" applyFill="1" applyBorder="1" applyAlignment="1">
      <alignment horizontal="center" vertical="top"/>
    </xf>
    <xf numFmtId="0" fontId="35" fillId="0" borderId="13" xfId="0" applyFont="1" applyBorder="1" applyAlignment="1">
      <alignment vertical="top"/>
    </xf>
    <xf numFmtId="0" fontId="6" fillId="6" borderId="6" xfId="0" applyFont="1" applyFill="1" applyBorder="1" applyAlignment="1">
      <alignment horizontal="center" vertical="top"/>
    </xf>
    <xf numFmtId="2" fontId="6" fillId="0" borderId="6" xfId="0" applyNumberFormat="1" applyFont="1" applyBorder="1" applyAlignment="1">
      <alignment vertical="top" wrapText="1"/>
    </xf>
    <xf numFmtId="43" fontId="6" fillId="6" borderId="6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6" fillId="6" borderId="13" xfId="0" applyFont="1" applyFill="1" applyBorder="1" applyAlignment="1">
      <alignment horizontal="center" vertical="top"/>
    </xf>
    <xf numFmtId="2" fontId="6" fillId="0" borderId="22" xfId="0" applyNumberFormat="1" applyFont="1" applyBorder="1" applyAlignment="1">
      <alignment vertical="top" wrapText="1"/>
    </xf>
    <xf numFmtId="43" fontId="6" fillId="6" borderId="13" xfId="0" applyNumberFormat="1" applyFont="1" applyFill="1" applyBorder="1" applyAlignment="1">
      <alignment horizontal="center" vertical="top"/>
    </xf>
    <xf numFmtId="43" fontId="7" fillId="6" borderId="13" xfId="0" applyNumberFormat="1" applyFont="1" applyFill="1" applyBorder="1" applyAlignment="1">
      <alignment horizontal="center" vertical="top"/>
    </xf>
    <xf numFmtId="0" fontId="7" fillId="0" borderId="13" xfId="0" applyFont="1" applyBorder="1" applyAlignment="1">
      <alignment vertical="top" wrapText="1"/>
    </xf>
    <xf numFmtId="43" fontId="7" fillId="6" borderId="5" xfId="0" applyNumberFormat="1" applyFont="1" applyFill="1" applyBorder="1" applyAlignment="1">
      <alignment horizontal="center" vertical="top"/>
    </xf>
    <xf numFmtId="0" fontId="7" fillId="6" borderId="5" xfId="0" applyFont="1" applyFill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2" fontId="6" fillId="0" borderId="13" xfId="0" applyNumberFormat="1" applyFont="1" applyBorder="1" applyAlignment="1">
      <alignment vertical="top" wrapText="1"/>
    </xf>
    <xf numFmtId="43" fontId="6" fillId="0" borderId="13" xfId="0" applyNumberFormat="1" applyFont="1" applyBorder="1" applyAlignment="1">
      <alignment horizontal="center" vertical="top"/>
    </xf>
    <xf numFmtId="43" fontId="7" fillId="0" borderId="13" xfId="0" applyNumberFormat="1" applyFont="1" applyBorder="1" applyAlignment="1">
      <alignment horizontal="center" vertical="top"/>
    </xf>
    <xf numFmtId="0" fontId="6" fillId="6" borderId="14" xfId="0" applyFont="1" applyFill="1" applyBorder="1" applyAlignment="1">
      <alignment horizontal="center" vertical="top"/>
    </xf>
    <xf numFmtId="2" fontId="6" fillId="0" borderId="14" xfId="0" applyNumberFormat="1" applyFont="1" applyBorder="1" applyAlignment="1">
      <alignment vertical="top"/>
    </xf>
    <xf numFmtId="2" fontId="6" fillId="6" borderId="14" xfId="0" applyNumberFormat="1" applyFont="1" applyFill="1" applyBorder="1" applyAlignment="1">
      <alignment horizontal="center" vertical="top"/>
    </xf>
    <xf numFmtId="2" fontId="7" fillId="6" borderId="14" xfId="0" applyNumberFormat="1" applyFont="1" applyFill="1" applyBorder="1" applyAlignment="1">
      <alignment horizontal="center" vertical="top"/>
    </xf>
    <xf numFmtId="2" fontId="6" fillId="0" borderId="14" xfId="0" applyNumberFormat="1" applyFont="1" applyBorder="1" applyAlignment="1">
      <alignment vertical="top" wrapText="1"/>
    </xf>
    <xf numFmtId="43" fontId="6" fillId="0" borderId="14" xfId="0" applyNumberFormat="1" applyFont="1" applyBorder="1" applyAlignment="1">
      <alignment horizontal="center" vertical="top"/>
    </xf>
    <xf numFmtId="43" fontId="7" fillId="0" borderId="14" xfId="0" applyNumberFormat="1" applyFont="1" applyBorder="1" applyAlignment="1">
      <alignment horizontal="center" vertical="top"/>
    </xf>
    <xf numFmtId="43" fontId="6" fillId="0" borderId="6" xfId="0" applyNumberFormat="1" applyFont="1" applyBorder="1" applyAlignment="1">
      <alignment horizontal="center" vertical="top"/>
    </xf>
    <xf numFmtId="43" fontId="7" fillId="0" borderId="6" xfId="0" applyNumberFormat="1" applyFont="1" applyBorder="1" applyAlignment="1">
      <alignment horizontal="center" vertical="top"/>
    </xf>
    <xf numFmtId="0" fontId="7" fillId="0" borderId="6" xfId="0" applyFont="1" applyBorder="1" applyAlignment="1">
      <alignment vertical="top"/>
    </xf>
    <xf numFmtId="0" fontId="6" fillId="6" borderId="5" xfId="0" applyFont="1" applyFill="1" applyBorder="1" applyAlignment="1">
      <alignment horizontal="center" vertical="top"/>
    </xf>
    <xf numFmtId="2" fontId="6" fillId="0" borderId="5" xfId="0" applyNumberFormat="1" applyFont="1" applyBorder="1" applyAlignment="1">
      <alignment vertical="top" wrapText="1"/>
    </xf>
    <xf numFmtId="43" fontId="6" fillId="0" borderId="5" xfId="0" applyNumberFormat="1" applyFont="1" applyBorder="1" applyAlignment="1">
      <alignment horizontal="center" vertical="top"/>
    </xf>
    <xf numFmtId="43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2" fontId="34" fillId="6" borderId="13" xfId="0" applyNumberFormat="1" applyFont="1" applyFill="1" applyBorder="1" applyAlignment="1">
      <alignment vertical="top" wrapText="1"/>
    </xf>
    <xf numFmtId="2" fontId="34" fillId="6" borderId="6" xfId="0" applyNumberFormat="1" applyFont="1" applyFill="1" applyBorder="1" applyAlignment="1">
      <alignment vertical="top" wrapText="1"/>
    </xf>
    <xf numFmtId="43" fontId="8" fillId="0" borderId="0" xfId="2" applyFont="1" applyBorder="1" applyAlignment="1">
      <alignment horizontal="left"/>
    </xf>
    <xf numFmtId="2" fontId="8" fillId="0" borderId="0" xfId="0" applyNumberFormat="1" applyFont="1"/>
    <xf numFmtId="43" fontId="36" fillId="0" borderId="0" xfId="0" applyNumberFormat="1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/>
    </xf>
    <xf numFmtId="43" fontId="8" fillId="0" borderId="0" xfId="2" applyFont="1" applyBorder="1" applyAlignment="1">
      <alignment horizontal="center"/>
    </xf>
    <xf numFmtId="43" fontId="8" fillId="0" borderId="0" xfId="0" applyNumberFormat="1" applyFont="1" applyAlignment="1">
      <alignment horizontal="center"/>
    </xf>
  </cellXfs>
  <cellStyles count="3">
    <cellStyle name="จุลภาค" xfId="1" builtinId="3"/>
    <cellStyle name="จุลภาค 2" xfId="2" xr:uid="{3057F25D-35B6-46E2-BBD0-647C3C7DB75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48;&#3591;&#3636;&#3609;&#3585;&#3633;&#3609;&#3652;&#3623;&#3657;&#3648;&#3610;&#3636;&#3585;&#3648;&#3627;&#3621;&#3639;&#3656;&#3629;&#3617;&#3611;&#3637;/&#3585;&#3633;&#3609;%20&#3608;&#3588;%20&#3651;&#3627;&#3617;&#36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08;&#3588;%20&#3652;&#3611;&#3614;&#3621;&#3634;&#3591;&#3585;&#3656;&#3629;&#3609;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5">
          <cell r="A45" t="str">
            <v>1.1.4</v>
          </cell>
          <cell r="B45" t="str">
    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    </cell>
          <cell r="C45" t="str">
            <v>ศธ 04002/ว13135 ลว.15 ส.ค.65 โอนครั้งที่ 754</v>
          </cell>
          <cell r="D45"/>
          <cell r="K45">
            <v>0</v>
          </cell>
          <cell r="L45">
            <v>0</v>
          </cell>
        </row>
        <row r="46">
          <cell r="A46" t="str">
            <v>1.1.5</v>
          </cell>
          <cell r="B46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    </cell>
          <cell r="C46" t="str">
            <v>ศธ 04002/ว13135 ลว.30 ก.ย.65 โอนครั้งที่ 754</v>
          </cell>
          <cell r="D46"/>
          <cell r="K46">
            <v>0</v>
          </cell>
          <cell r="L46">
            <v>0</v>
          </cell>
        </row>
        <row r="48">
          <cell r="B48" t="str">
            <v>งบรายจ่ายอื่น   6611500</v>
          </cell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2">
          <cell r="C52" t="str">
            <v>20004 31003100 5000009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B66" t="str">
            <v>งบดำเนินงาน   66112xx</v>
          </cell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9">
          <cell r="A149">
            <v>5</v>
          </cell>
          <cell r="B149" t="str">
            <v>โครงการโรงเรียนคุณภาพประจำตำบล</v>
          </cell>
          <cell r="C149" t="str">
            <v>20004 31011600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38">
          <cell r="B238" t="str">
            <v xml:space="preserve"> งบดำเนินงาน 66112xx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8">
          <cell r="C248" t="str">
            <v>20004 66 05162 00000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6">
          <cell r="B336" t="str">
            <v>ค้าจ้างเหมาบริการ ลูกจ้างสพป.ปท.2 15000x7คนx12 เดือน 1,260,000 บาท</v>
          </cell>
        </row>
        <row r="337">
          <cell r="B337" t="str">
            <v>ค่าใช้จ่ายในการประชุมราชการ ค่าตอบแทนบุคคล 150,000 บาท</v>
          </cell>
        </row>
        <row r="338">
          <cell r="B338" t="str">
            <v>ค่าใช้จ่ายในการเดินทางไปราชการ 150,000 บาท</v>
          </cell>
        </row>
        <row r="339">
          <cell r="B339" t="str">
            <v>ค่าซ่อมแซมและบำรุงรักษาทรัพย์สิน 200,000 บาท</v>
          </cell>
        </row>
        <row r="340">
          <cell r="B340" t="str">
            <v>ค่าวัสดุสำนักงาน 400,000 บาท</v>
          </cell>
        </row>
        <row r="341">
          <cell r="B341" t="str">
            <v>ค่าน้ำมันเชื้อเพลิงและหล่อลื่น 300,000 บาท</v>
          </cell>
        </row>
        <row r="342">
          <cell r="B342" t="str">
            <v>ค่าสาธารณูปโภค    500,000 บาท</v>
          </cell>
        </row>
        <row r="343"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6">
          <cell r="B36" t="str">
            <v>งบรายจ่ายอื่น   6511500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0">
          <cell r="B890" t="str">
            <v xml:space="preserve"> งบดำเนินงาน 65112xx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งบครุภัณฑ์ 65 36001   36002"/>
      <sheetName val="ดำเนินงานครุภัณฑ์ 310061ยั่งยืน"/>
      <sheetName val="งบ66สิ่งก่อสร้า"/>
      <sheetName val="รายงานงวดเงินกัน65"/>
      <sheetName val="สรุปกัน66"/>
      <sheetName val="รายงานแบบ8 ปี 66"/>
      <sheetName val="สิ่งก่อสร้าง  65"/>
      <sheetName val="สิ่งส่งมาด้วย 21"/>
      <sheetName val="Sheet2"/>
    </sheetNames>
    <sheetDataSet>
      <sheetData sheetId="0"/>
      <sheetData sheetId="1"/>
      <sheetData sheetId="2"/>
      <sheetData sheetId="3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20004 66 86177 00000</v>
          </cell>
          <cell r="E8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</row>
        <row r="10">
          <cell r="C10" t="str">
            <v>20004 31006100 2000000</v>
          </cell>
          <cell r="E10" t="str">
            <v>โครงการยกระดับคุณภาพผู้เรียน ค่าสื่อการเรียนการสอน</v>
          </cell>
        </row>
        <row r="11">
          <cell r="E11" t="str">
            <v>ร.ร.วัดลานนา</v>
          </cell>
        </row>
        <row r="13">
          <cell r="F13">
            <v>14000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14000</v>
          </cell>
        </row>
        <row r="14">
          <cell r="E14" t="str">
            <v>ร.ร.นิกรราษฎร์บูรณะ</v>
          </cell>
        </row>
        <row r="16">
          <cell r="F16">
            <v>14000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14000</v>
          </cell>
        </row>
        <row r="17">
          <cell r="E17" t="str">
            <v>ร.ร.วัดสมุหราษฎร์บำรุง</v>
          </cell>
        </row>
        <row r="21">
          <cell r="F21">
            <v>23000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23000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35499.39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35499.39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27899.18</v>
          </cell>
          <cell r="G34">
            <v>0</v>
          </cell>
          <cell r="I34">
            <v>0</v>
          </cell>
          <cell r="K34">
            <v>27899.18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  <cell r="F36">
            <v>15900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15900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45000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45000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24900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24900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49900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49900</v>
          </cell>
          <cell r="L56">
            <v>0</v>
          </cell>
        </row>
      </sheetData>
      <sheetData sheetId="4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D7">
            <v>6611320</v>
          </cell>
          <cell r="E7" t="str">
            <v xml:space="preserve">  ค่าที่ดินและสิ่งก่อสร้าง </v>
          </cell>
        </row>
        <row r="8">
          <cell r="D8" t="str">
            <v>20004  66 01056 00000</v>
          </cell>
          <cell r="E8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9">
          <cell r="A9" t="str">
            <v>1.1.1</v>
          </cell>
          <cell r="C9" t="str">
            <v>ศธ 04002/ว 4485 ลว 28 กย 66 ครั้งที่  895</v>
          </cell>
          <cell r="E9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10">
          <cell r="A10" t="str">
            <v>1)</v>
          </cell>
          <cell r="D10" t="str">
            <v>20004 35000200 321ZZZZ</v>
          </cell>
          <cell r="E10" t="str">
            <v>ร.ร.วัดเจริญบุญ</v>
          </cell>
        </row>
        <row r="16">
          <cell r="F16">
            <v>59000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59000</v>
          </cell>
          <cell r="M16">
            <v>0</v>
          </cell>
        </row>
        <row r="17">
          <cell r="A17" t="str">
            <v>2)</v>
          </cell>
          <cell r="D17" t="str">
            <v>2000435000200321ZZZZ</v>
          </cell>
          <cell r="E17" t="str">
            <v>ร.ร.วัดศาลาลอย</v>
          </cell>
        </row>
        <row r="23">
          <cell r="F23">
            <v>457000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457000</v>
          </cell>
          <cell r="M23">
            <v>0</v>
          </cell>
        </row>
        <row r="24">
          <cell r="A24" t="str">
            <v>1.1.2</v>
          </cell>
          <cell r="C24" t="str">
            <v>ศธ 04002/ว5190ลว 14 พ.ย.65 ครั้งที่ 64</v>
          </cell>
          <cell r="E24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</row>
        <row r="25">
          <cell r="A25" t="str">
            <v>1)</v>
          </cell>
          <cell r="D25" t="str">
            <v>20004350002003214557</v>
          </cell>
          <cell r="E25" t="str">
            <v xml:space="preserve"> โรงเรียนวัดกลางคลองสี่ </v>
          </cell>
        </row>
        <row r="36">
          <cell r="F36">
            <v>3164400</v>
          </cell>
          <cell r="G36">
            <v>0</v>
          </cell>
          <cell r="H36">
            <v>0</v>
          </cell>
          <cell r="I36">
            <v>0</v>
          </cell>
          <cell r="J36">
            <v>1582200</v>
          </cell>
          <cell r="K36">
            <v>0</v>
          </cell>
          <cell r="L36">
            <v>1582200</v>
          </cell>
          <cell r="M36">
            <v>0</v>
          </cell>
        </row>
        <row r="37">
          <cell r="A37">
            <v>2</v>
          </cell>
          <cell r="D37" t="str">
            <v xml:space="preserve">20004 35000300 </v>
          </cell>
          <cell r="E37" t="str">
            <v xml:space="preserve">ผลผลิตผู้จบการศึกษามัธยมศึกษาตอนปลาย  </v>
          </cell>
        </row>
        <row r="39">
          <cell r="A39">
            <v>2.1</v>
          </cell>
          <cell r="D39" t="str">
            <v xml:space="preserve">20004 66 05178 00000 </v>
          </cell>
          <cell r="E39" t="str">
            <v xml:space="preserve"> กิจกรรมการจัดการศึกษามัธยมศึกษาตอนปลายสำหรับโรงเรียนปกติ</v>
          </cell>
        </row>
        <row r="40">
          <cell r="A40" t="str">
            <v>2.1.1</v>
          </cell>
          <cell r="C40" t="str">
            <v>ศธ04002/ว3478 ลว.21 ส.ค.66 โอนครั้งที่ 782</v>
          </cell>
          <cell r="E40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41">
          <cell r="A41" t="str">
            <v>1)</v>
          </cell>
          <cell r="D41" t="str">
            <v xml:space="preserve">20004 35000300 321ZZZZ </v>
          </cell>
          <cell r="E41" t="str">
            <v>โรงเรียนรวมราษฎร์สามัคคี</v>
          </cell>
        </row>
        <row r="47">
          <cell r="F47">
            <v>333000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333000</v>
          </cell>
          <cell r="M47">
            <v>0</v>
          </cell>
        </row>
      </sheetData>
      <sheetData sheetId="5"/>
      <sheetData sheetId="6"/>
      <sheetData sheetId="7"/>
      <sheetData sheetId="8">
        <row r="1">
          <cell r="A1" t="str">
            <v>รายงานเงินกันไว้เบิกเหลื่อมปี งบประมาณประจำปี พ.ศ. 2566</v>
          </cell>
        </row>
        <row r="3">
          <cell r="A3" t="str">
            <v>สำนักงานเขตพื้นที่การศึกษาประถมศึกษาปทุมธานี เขต 2</v>
          </cell>
        </row>
        <row r="39">
          <cell r="E39" t="str">
            <v>งบดำเนินงาน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E84" t="str">
            <v>ค่าครุภัณฑ์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347">
          <cell r="E347" t="str">
            <v>งบดำเนินงาน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คุมงบ 36001 36002 ครุภัณฑ์"/>
      <sheetName val="ยุทธศาสตร์เสริมสร้าง 31006200"/>
      <sheetName val="06036บูรณาการป้องกัน ปราบปราม ฯ"/>
      <sheetName val="มัธยมปลาย 35000300"/>
      <sheetName val="57037บูรณาการต่อต้านการทุจร "/>
      <sheetName val="ส่งเสริมสนับสนุน35002"/>
      <sheetName val="ยุธศาสตร์เรียนดีปร3100116003211"/>
      <sheetName val="รายงานแผนส่งคลัง66 แนบ 7"/>
      <sheetName val="รายงานคลัง (ติดตามแบบ 8)"/>
      <sheetName val="ควบคุมสิ่งก่อสร้าง 36001 36002"/>
      <sheetName val="งบลงทุน66"/>
      <sheetName val="ของบ"/>
      <sheetName val="1408บุคลากรภาครัฐ"/>
      <sheetName val="มาตการ รวมงบบุคลากร"/>
      <sheetName val="รายงานผล67 ทำก่อน"/>
      <sheetName val="มัธยม350002"/>
      <sheetName val="3022ยุทธศาสตร์สร้างความเสมอภาค"/>
      <sheetName val="35002  ช่วยเหลือกลุ่ม  ขับเคลื่"/>
      <sheetName val="ก่อนประถม"/>
      <sheetName val="รายงานแผนผล1 67 "/>
      <sheetName val="ประถม 350002"/>
      <sheetName val="ทะเบียนคุมย่อย"/>
      <sheetName val="รายงานเงินงวด"/>
      <sheetName val="ยุธศาสตร์การเรียนร310011 310061"/>
      <sheetName val="ระบบการควบคุมฯ"/>
      <sheetName val="งบประจำและงบกลยุทธ์"/>
      <sheetName val="งบสพฐ"/>
      <sheetName val="Sheet3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7">
          <cell r="I37">
            <v>0</v>
          </cell>
          <cell r="J37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110760</v>
          </cell>
          <cell r="N41">
            <v>1382340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19500</v>
          </cell>
          <cell r="N69">
            <v>30000</v>
          </cell>
        </row>
        <row r="135">
          <cell r="I135">
            <v>0</v>
          </cell>
          <cell r="J135">
            <v>0</v>
          </cell>
          <cell r="M135">
            <v>328300</v>
          </cell>
          <cell r="N135">
            <v>48124.19</v>
          </cell>
        </row>
        <row r="142">
          <cell r="K142">
            <v>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>
        <row r="734"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64"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</sheetData>
      <sheetData sheetId="54"/>
      <sheetData sheetId="55"/>
      <sheetData sheetId="56"/>
      <sheetData sheetId="57">
        <row r="5">
          <cell r="A5" t="str">
            <v>ประจำเดือนธันวาคม 2566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20004 14000870</v>
          </cell>
        </row>
        <row r="11">
          <cell r="A11">
            <v>1.1000000000000001</v>
          </cell>
          <cell r="B11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1" t="str">
            <v>20004 66 79456 00000</v>
          </cell>
        </row>
        <row r="12">
          <cell r="B12" t="str">
            <v xml:space="preserve"> งบบุคลากร 6711150</v>
          </cell>
          <cell r="C12" t="str">
            <v>20004 14000870 1000000</v>
          </cell>
        </row>
        <row r="13">
          <cell r="A13" t="str">
            <v>1.1.1</v>
          </cell>
          <cell r="B13" t="str">
            <v>ค่าตอบแทนพนักงานราชการ 28 อัตรา (ต.ค.66 - มีค 67) 3,040,000 บาท</v>
          </cell>
          <cell r="C13" t="str">
            <v>ศธ 04002/ว4851 ลว.25 ต.ค.66 โอนครั้งที่ 1</v>
          </cell>
          <cell r="D13">
            <v>3682000</v>
          </cell>
        </row>
        <row r="14">
          <cell r="A14" t="str">
            <v>1.1.1.1</v>
          </cell>
          <cell r="B14" t="str">
            <v>ค่าตอบแทนพนักงานราชการ 28 อัตรา (มี.ค.-พค66) 1,870,000 บาท ค่าตอบแทน 1,870,000 เลื่อนขั้น 106,000</v>
          </cell>
          <cell r="C14" t="str">
            <v>ศธ 04002/ว700 ลว.22 ก.พ.66 โอนครั้งที่ 332</v>
          </cell>
        </row>
        <row r="15">
          <cell r="A15" t="str">
            <v>1.1.1.2</v>
          </cell>
          <cell r="B15" t="str">
            <v xml:space="preserve">ค่าตอบแทนพนักงานราชการ 28 อัตรา (มิย - สค 66) 1,841,000 บาท </v>
          </cell>
          <cell r="C15" t="str">
            <v>ศธ 04002/ว2030 ลว.23 พค 66 โอนครั้งที่ 549</v>
          </cell>
        </row>
        <row r="21">
          <cell r="B21" t="str">
            <v xml:space="preserve"> งบดำเนินงาน 67112xx</v>
          </cell>
          <cell r="C21" t="str">
            <v>20004 14000870 2000000</v>
          </cell>
        </row>
        <row r="22">
          <cell r="A22" t="str">
            <v>1.1.2</v>
          </cell>
          <cell r="B22" t="str">
    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    </cell>
          <cell r="C22" t="str">
            <v>ศธ 04002/ว4851 ลว.25 ต.ค.66 โอนครั้งที่ 1</v>
          </cell>
          <cell r="D22">
            <v>141000</v>
          </cell>
        </row>
        <row r="23">
          <cell r="A23" t="str">
            <v>1.1.2.1</v>
          </cell>
          <cell r="B23" t="str">
            <v>เงินสมทบกองทุนประกันสังคม 28 อัตรา (มี.ค.-พค66) 66000 บาท</v>
          </cell>
          <cell r="C23" t="str">
            <v>ศธ 04002/ว700 ลว.22 ก.พ.66 โอนครั้งที่ 332</v>
          </cell>
        </row>
        <row r="24">
          <cell r="A24" t="str">
            <v>1.1.2.2</v>
          </cell>
          <cell r="B24" t="str">
            <v>เงินสมทบกองทุนประกันสังคม 28 อัตรา (มิย-สค66) 63000 บาท</v>
          </cell>
          <cell r="C24" t="str">
            <v>ศธ 04002/ว2030 ลว.23 พค 66 โอนครั้งที่ 549</v>
          </cell>
        </row>
        <row r="30">
          <cell r="A30" t="str">
            <v>1.1.3</v>
          </cell>
          <cell r="B30" t="str">
            <v xml:space="preserve">ค่าเช่าบ้าน  ครั้งที่ 1 888,500 บาท </v>
          </cell>
          <cell r="C30" t="str">
            <v>ศธ 04002/ว5415 ลว.29/11/2023 โอนครั้งที่ 70</v>
          </cell>
          <cell r="D30">
            <v>888500</v>
          </cell>
        </row>
        <row r="31">
          <cell r="A31" t="str">
            <v>1.1.3.1</v>
          </cell>
          <cell r="B31" t="str">
            <v>ค่าเช่าบ้านครั้งที่ 2 421,500</v>
          </cell>
          <cell r="C31" t="str">
            <v>ศธ 04002/ว709 ลว. 23 ก.พ.66</v>
          </cell>
        </row>
        <row r="32">
          <cell r="A32" t="str">
            <v>1.1.3.2</v>
          </cell>
          <cell r="B32" t="str">
            <v>ค่าเช่าบ้านครั้งที่ 3 635,000 บาท มิย - สค 66</v>
          </cell>
          <cell r="C32" t="str">
            <v>ศธ 04002/ว2424 ลว. 16 มิย 66</v>
          </cell>
        </row>
        <row r="41">
          <cell r="C41" t="str">
            <v>20004 31003170</v>
          </cell>
        </row>
        <row r="43">
          <cell r="A43">
            <v>1.1000000000000001</v>
          </cell>
          <cell r="B43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43" t="str">
            <v>20004 66 00039 00000</v>
          </cell>
        </row>
        <row r="44">
          <cell r="B44" t="str">
            <v>งบรายจ่ายอื่น   6711500</v>
          </cell>
          <cell r="C44" t="str">
            <v>20004 31003170 5000003</v>
          </cell>
        </row>
        <row r="45">
          <cell r="A45" t="str">
            <v>1.1.1</v>
          </cell>
          <cell r="B45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45" t="str">
            <v>ศธ 04002/ว1463  ลว. 11 เมย 66 โอนครั้งที่ 466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    </cell>
          <cell r="C46" t="str">
            <v>ศธ 04002/ว3117  ลว. 3 สิงหาคม 66 โอนครั้งที่ 723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9">
          <cell r="A49">
            <v>1.2</v>
          </cell>
          <cell r="B49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49" t="str">
            <v>20004 66 00040 00000</v>
          </cell>
        </row>
        <row r="50">
          <cell r="B50" t="str">
            <v>งบรายจ่ายอื่น   6711500</v>
          </cell>
          <cell r="C50" t="str">
            <v>20004 31003170 5000004</v>
          </cell>
        </row>
        <row r="51">
          <cell r="A51" t="str">
            <v>1.2.1</v>
          </cell>
          <cell r="B51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    </cell>
          <cell r="C51" t="str">
            <v>ศธ 04002/ว5005  ลว. 3 พ.ย. 65 โอนครั้งที่ 42</v>
          </cell>
          <cell r="F51">
            <v>800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800</v>
          </cell>
          <cell r="L51">
            <v>0</v>
          </cell>
        </row>
        <row r="52">
          <cell r="A52" t="str">
            <v>1.2.2</v>
          </cell>
          <cell r="B52" t="str">
    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    </cell>
          <cell r="C52" t="str">
            <v>ศธ 04002/ว259 ลว. 25 มค 66 โอนครั้งที่ 225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1.1.3</v>
          </cell>
          <cell r="B53" t="str">
    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    </cell>
          <cell r="C53" t="str">
            <v>ศธ 04002/ว2075  ลว. 25 พ.ค. 66 โอนครั้งที่ 554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1.2.3</v>
          </cell>
          <cell r="B54" t="str">
            <v>ค่าใช้จ่ายในการดำเนินโครงการขับเคลื่อนการพัฒนาศักยภาพด้านการวัดและประเมินผลในชั้นเรียน    เพื่อพัฒนาการเรียนรู้ของผู้เรียน (Assessment for Learning) ตามหลักสูตรแกนกลางการศึกษาขั้นพื้นฐาน พุทธศักราช 2541</v>
          </cell>
          <cell r="C54" t="str">
            <v>ศธ 04002/ว2988  ลว. 20 ก.ค. 66 โอนครั้งที่ 688 งบ 10800 บาท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A56">
            <v>1.3</v>
          </cell>
          <cell r="B56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6" t="str">
            <v>20004 66 00075 00000</v>
          </cell>
        </row>
        <row r="58">
          <cell r="A58" t="str">
            <v>1.3.1</v>
          </cell>
          <cell r="B58" t="str">
    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    </cell>
          <cell r="C58" t="str">
            <v>ศธ 04002/ว897 ลว.7 มี.ค.66 โอนครั้งที่ 366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1.3.2</v>
          </cell>
          <cell r="B59" t="str">
            <v>ค่าใช้จ่ายในการนิเทศ กำกับ ติดตามการจัดการเรียนรู้วิทยาการคำนวณและการออกแบบเทคโนโลยี (CODING)</v>
          </cell>
          <cell r="C59" t="str">
            <v>ศธ 04002/ว2543 ลว.28 มิ.ย.66 โอนครั้งที่ 616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1.4</v>
          </cell>
          <cell r="B60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    </cell>
          <cell r="C60" t="str">
            <v>20004 66 00101 00000</v>
          </cell>
        </row>
        <row r="61">
          <cell r="B61" t="str">
            <v>งบรายจ่ายอื่น   6611500</v>
          </cell>
          <cell r="C61" t="str">
            <v>20004 31003100 5000007</v>
          </cell>
        </row>
        <row r="62">
          <cell r="A62" t="str">
            <v>1.4.1</v>
          </cell>
          <cell r="B62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62" t="str">
            <v>ศธ 04002/ว2988  ลว. 20 ก.ค. 66 โอนครั้งที่ 688 งบ 10800 บาท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1.4.2</v>
          </cell>
          <cell r="B63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63" t="str">
            <v xml:space="preserve">ศธ 04002/ว3528  ลว. 22 ส.ค. 66 โอนครั้งที่ 797 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A65">
            <v>1.5</v>
          </cell>
          <cell r="B65" t="str">
            <v>กิจกรรมการพัฒนาเด็กปฐมวัยอย่างมีคุณภาพ</v>
          </cell>
        </row>
        <row r="67">
          <cell r="A67" t="str">
            <v>1.5.1</v>
          </cell>
          <cell r="B67" t="str">
    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    </cell>
          <cell r="C67" t="str">
            <v>ศธ 04002/ว5574 ลว.9 ธ.ค.65 โอนครั้งที่ 118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1.5.1.1</v>
          </cell>
          <cell r="B68" t="str">
    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    </cell>
          <cell r="C68" t="str">
            <v>ศธ 04002/ว332 ลว 1 กพ 66 ครั้งที่ 257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1.5.1.2</v>
          </cell>
          <cell r="B69" t="str">
    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    </cell>
          <cell r="C69" t="str">
            <v>ศธ 04002/ว197 ลว.19 ม.ค.66 โอนครั้งที่ 214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1.5.1.3</v>
          </cell>
          <cell r="B70" t="str">
    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    </cell>
          <cell r="C70" t="str">
            <v>ศธ 04002/ว2533  ลว. 27 มิ.ย. 66 โอนครั้งที่ 609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งบรายจ่ายอื่น   6711500</v>
          </cell>
        </row>
        <row r="74">
          <cell r="A74">
            <v>1.6</v>
          </cell>
          <cell r="B74" t="str">
            <v>กิจกรรมการพัฒนามาตรฐานระบบการประเมินมาตรฐานและการประกันคุณภาพการศึกษา</v>
          </cell>
          <cell r="C74" t="str">
            <v>20004 66 86181 00000</v>
          </cell>
        </row>
        <row r="75">
          <cell r="B75" t="str">
            <v>งบรายจ่ายอื่น   6711500</v>
          </cell>
          <cell r="C75" t="str">
            <v>20004 31003170 5000012</v>
          </cell>
        </row>
        <row r="76">
          <cell r="A76" t="str">
            <v>1.6.1</v>
          </cell>
          <cell r="B7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76" t="str">
            <v>ศธ 04002/ว5470 ลว.1 ธ.ค.65 โอนครั้งที่ 102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80">
          <cell r="B80" t="str">
            <v xml:space="preserve">กิจกรรมพัฒนาการจัดการเรียนการสอนภาษาอังกฤษ </v>
          </cell>
        </row>
        <row r="86">
          <cell r="A86">
            <v>2.2999999999999998</v>
          </cell>
          <cell r="B86" t="str">
            <v xml:space="preserve">กิจกรรมพัฒนาศูนย์ HCEC </v>
          </cell>
          <cell r="C86" t="str">
            <v>20004 66 00103 00000</v>
          </cell>
        </row>
        <row r="87">
          <cell r="B87" t="str">
            <v>งบดำเนินงาน   66112xx</v>
          </cell>
          <cell r="C87" t="str">
            <v>20004 31004500 2000000</v>
          </cell>
        </row>
        <row r="88">
          <cell r="A88" t="str">
            <v>2.3.1</v>
          </cell>
          <cell r="B88" t="str">
    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    </cell>
          <cell r="C88" t="str">
            <v>ศธ 04002/ว512 ลว. 10 กพ 66 โอนครั้งที่ 296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90">
          <cell r="A90">
            <v>2.4</v>
          </cell>
          <cell r="B90" t="str">
            <v xml:space="preserve">กิจกรรมพัฒนาครูเพื่อการจัดการเรียนรู้สู่ฐานสมรรถนะ  </v>
          </cell>
          <cell r="C90" t="str">
            <v>20004 66 00104 00000</v>
          </cell>
        </row>
        <row r="91">
          <cell r="B91" t="str">
            <v>งบดำเนินงาน   66112xx</v>
          </cell>
          <cell r="C91" t="str">
            <v>20004 31004500 2000000</v>
          </cell>
        </row>
        <row r="92">
          <cell r="A92" t="str">
            <v>2.4.1</v>
          </cell>
          <cell r="B92" t="str">
    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    </cell>
          <cell r="C92" t="str">
            <v>ศธ 04002/ว150 ลว. 16 ม.ค.66 โอนครั้งที่ 195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6">
          <cell r="A96">
            <v>3</v>
          </cell>
        </row>
        <row r="100">
          <cell r="A100">
            <v>3.1</v>
          </cell>
          <cell r="B100" t="str">
            <v xml:space="preserve">กิจกรรมสานความร่วมมือภาคีเครือข่ายด้านการจัดการศึกษา </v>
          </cell>
          <cell r="C100" t="str">
            <v>20004 66 00078 00000</v>
          </cell>
        </row>
        <row r="101">
          <cell r="A101">
            <v>1</v>
          </cell>
          <cell r="B101" t="str">
            <v>งบรายจ่ายอื่น   6711500</v>
          </cell>
          <cell r="C101" t="str">
            <v>20004 31006170 5000004</v>
          </cell>
        </row>
        <row r="102">
          <cell r="A102" t="str">
            <v>3.1.1.1</v>
          </cell>
          <cell r="B102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02" t="str">
            <v>ศธ 04002/ว1915 ลว.  11 พค 66 โอนครั้งที่ 515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3.1.1</v>
          </cell>
          <cell r="B103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03" t="str">
            <v xml:space="preserve">ศธ 04002/ว5680 ลว.  27 ธค  66 โอนครั้งที่ 110 </v>
          </cell>
          <cell r="F103">
            <v>810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5">
          <cell r="A105">
            <v>3.2</v>
          </cell>
          <cell r="B105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05" t="str">
            <v>20004 66 00085 00000</v>
          </cell>
        </row>
        <row r="106">
          <cell r="A106" t="str">
            <v>3.2.1</v>
          </cell>
          <cell r="C106" t="str">
            <v>20004 31006170 5000008</v>
          </cell>
        </row>
        <row r="107">
          <cell r="A107" t="str">
            <v>3.2.1.1</v>
          </cell>
          <cell r="B107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107" t="str">
            <v>ศธ 04002/ว1036 ลว.  13 มีค 66 โอนครั้งที่ 389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12">
          <cell r="A112">
            <v>3.3</v>
          </cell>
          <cell r="B112" t="str">
            <v>กิจกรรมการยกระดับคุณภาพด้านวิทยาศาสตร์ศึกษาเพื่อความเป็นเลิศ</v>
          </cell>
          <cell r="C112" t="str">
            <v>20004 66 00093 00000</v>
          </cell>
        </row>
        <row r="113">
          <cell r="B113" t="str">
            <v>งบรายจ่ายอื่น   6711500</v>
          </cell>
          <cell r="C113" t="str">
            <v>20004 31006170 5000009</v>
          </cell>
        </row>
        <row r="114">
          <cell r="A114" t="str">
            <v>3.3.1</v>
          </cell>
          <cell r="B114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    </cell>
          <cell r="C114" t="str">
            <v>ศธ 04002/ว366 ลว.  3 กพ 66 โอนครั้งที่ 263 พาหนะ 2000 บาท ดำเนินการ 10000 บาท เขียนเขต(รอจัดสรร)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3.3.2</v>
          </cell>
          <cell r="B115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    </cell>
          <cell r="C115" t="str">
            <v>ศธ 04002/ว074 ลว.  15 มีค 66 โอนครั้งที่ 395</v>
          </cell>
          <cell r="F115">
            <v>0</v>
          </cell>
          <cell r="G115">
            <v>0</v>
          </cell>
          <cell r="H115">
            <v>0</v>
          </cell>
          <cell r="K115">
            <v>0</v>
          </cell>
          <cell r="L115">
            <v>0</v>
          </cell>
        </row>
        <row r="116">
          <cell r="A116" t="str">
            <v>3.3.3</v>
          </cell>
          <cell r="B116" t="str">
    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    </cell>
          <cell r="C116" t="str">
            <v>ศธ 04002/ว1347 ลว.  3 เมย 66 โอนครั้งที่ 446 พาหนะ 2000 บาท ดำเนินการ 10000 บาท เขียนเขต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3.3.4</v>
          </cell>
          <cell r="B117" t="str">
            <v xml:space="preserve">ค่าใช้จ่ายในการดำเนินงานของโครงการวิทยาศาสตร์พลังสิบ ระดับประถมศึกษา </v>
          </cell>
          <cell r="C117" t="str">
            <v xml:space="preserve">ศธ 04002/ว1350 ลว.  3 เมย 66 โอนครั้งที่ 451 </v>
          </cell>
          <cell r="F117">
            <v>0</v>
          </cell>
        </row>
        <row r="118">
          <cell r="A118" t="str">
            <v>3.3.5</v>
          </cell>
          <cell r="B118" t="str">
    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    </cell>
          <cell r="C118" t="str">
            <v xml:space="preserve">ศธ 04002/ว3237 ลว. 8 สค 66 โอนครั้งที่ 739 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3.3.6</v>
          </cell>
          <cell r="B119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19" t="str">
            <v>ศธ 04002/ว3389 ลว.  16 สค 66 โอนครั้งที่ 764 ยอด 75,000 บาท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3.4</v>
          </cell>
        </row>
        <row r="121">
          <cell r="C121" t="str">
            <v>20004 31006170 5000011</v>
          </cell>
        </row>
        <row r="122">
          <cell r="A122" t="str">
            <v>3.4.1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3.2</v>
          </cell>
          <cell r="B123" t="str">
            <v>กิจกรรมหลักบ้านวิทยาศาสตร์น้อยประเทศไทย ระดับประถมศึกษา</v>
          </cell>
          <cell r="C123" t="str">
            <v>20004 66 00108 00000</v>
          </cell>
        </row>
        <row r="124">
          <cell r="A124">
            <v>1</v>
          </cell>
          <cell r="B124" t="str">
            <v>งบรายจ่ายอื่น   6711500</v>
          </cell>
          <cell r="C124" t="str">
            <v>20004 31006170 5000012</v>
          </cell>
        </row>
        <row r="125">
          <cell r="A125" t="str">
            <v>3.2.1</v>
          </cell>
          <cell r="B125" t="str">
    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    </cell>
          <cell r="C125" t="str">
            <v xml:space="preserve">ศธ 04002/ว5680 ลว.  20 ธค  66 โอนครั้งที่ 100 </v>
          </cell>
          <cell r="F125">
            <v>10000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3.5.2</v>
          </cell>
          <cell r="B126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    </cell>
          <cell r="C126" t="str">
            <v>ศธ 04002/ว205 ลว.  20 มกราคม 66 โอนครั้งที่ 213 จำนวนเงิน 2800 บาท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3.5.2.1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3.5.3</v>
          </cell>
          <cell r="B128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28" t="str">
            <v xml:space="preserve">ศธ 04002/ว248 ลว.  27 มกราคม 66 โอนครั้งที่ 248 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3.5.4</v>
          </cell>
          <cell r="B129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29" t="str">
            <v>ที่ ศธ 04002/ว1282 ลว 29 มีค 66 โอนครั้งที่ 438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3.5.5</v>
          </cell>
          <cell r="B130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30" t="str">
            <v>ที่ ศธ 04002/ว1479 ลว 12 เมย 66 โอนครั้งที่ 472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3.5.6</v>
          </cell>
          <cell r="B131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31" t="str">
            <v>ที่ ศธ04002/ว 2955 ลว. 18 กค 66 ครั้งที่ 683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3.5.5</v>
          </cell>
          <cell r="B132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32" t="str">
            <v>ที่ ศธ 04002/ว3310 ลว 15 สค 66 โอนครั้งที่ 748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3.5.6</v>
          </cell>
          <cell r="B133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33" t="str">
            <v>ศธ 04002/ว3389 ลว.  16 สค 66 โอนครั้งที่ 764 ยอด 75,000 บาท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A134">
            <v>3.6</v>
          </cell>
          <cell r="B134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34" t="str">
            <v>20004 66 86177 00000</v>
          </cell>
        </row>
        <row r="157">
          <cell r="B157" t="str">
            <v xml:space="preserve"> งบรายจ่ายอื่น 6711500</v>
          </cell>
          <cell r="C157" t="str">
            <v>20004 31006170 5000021</v>
          </cell>
        </row>
        <row r="158">
          <cell r="A158" t="str">
            <v>3.6.1</v>
          </cell>
          <cell r="B158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58" t="str">
            <v>ศธ 04002/ว5834 ลว.26/12/2022 โอนครั้งที่ 158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A159">
            <v>3.7</v>
          </cell>
          <cell r="B159" t="str">
            <v>กิจกรรมการบริหารจัดการโรงเรียนขนาดเล็ก</v>
          </cell>
          <cell r="C159" t="str">
            <v>20004 66 5201 000000</v>
          </cell>
        </row>
        <row r="160">
          <cell r="B160" t="str">
            <v xml:space="preserve"> งบรายจ่ายอื่น 6711500</v>
          </cell>
          <cell r="C160" t="str">
            <v>20004 31006100 5000020</v>
          </cell>
        </row>
        <row r="161">
          <cell r="A161" t="str">
            <v>3.7.1</v>
          </cell>
          <cell r="B161" t="str">
    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    </cell>
          <cell r="C161" t="str">
            <v>โอนเปลี่ยนแปลงครั้งที่  บท.กลุ่มนโยบายและแผน  ที่ ศธ 04087/1957 ลว. 29 กย 66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A163">
            <v>3.1</v>
          </cell>
          <cell r="B163" t="str">
            <v xml:space="preserve">กิจกรรมการจัดการศึกษาเพื่อการมีงานทำ  </v>
          </cell>
          <cell r="C163" t="str">
            <v>20004 66 86178 00000</v>
          </cell>
        </row>
        <row r="164">
          <cell r="B164" t="str">
            <v xml:space="preserve"> งบรายจ่ายอื่น 6711500</v>
          </cell>
          <cell r="C164" t="str">
            <v>20004 31006170 50000xx</v>
          </cell>
        </row>
        <row r="168">
          <cell r="A168">
            <v>3.3</v>
          </cell>
          <cell r="B168" t="str">
            <v xml:space="preserve">กิจกรรมครูผู้ทรงคุณค่าแห่งแผ่นดิน </v>
          </cell>
          <cell r="C168" t="str">
            <v>20004 66 86190 00000</v>
          </cell>
        </row>
        <row r="169">
          <cell r="B169" t="str">
            <v xml:space="preserve"> งบรายจ่ายอื่น 6711500</v>
          </cell>
          <cell r="C169" t="str">
            <v>20004 31006170 5000023</v>
          </cell>
        </row>
        <row r="170">
          <cell r="A170" t="str">
            <v>3.3.1</v>
          </cell>
          <cell r="B170" t="str">
    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    </cell>
          <cell r="C170" t="str">
            <v>ศธ 04002/ว5108 ลว.2/11/2023 โอนครั้งที่ 26</v>
          </cell>
          <cell r="F170">
            <v>170000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14166.66</v>
          </cell>
        </row>
        <row r="171">
          <cell r="A171" t="str">
            <v>3.3.1.1</v>
          </cell>
          <cell r="B171" t="str">
    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    </cell>
          <cell r="C171" t="str">
            <v>ศธ 04002/ว1603 ลว.24/4/2023 โอนครั้งที่ 483</v>
          </cell>
        </row>
        <row r="172">
          <cell r="A172" t="str">
            <v>3.3.1.2</v>
          </cell>
          <cell r="B172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72" t="str">
            <v>ศธ 04002/ว2665 ลว.5/7/2023 โอนครั้งที่ 636</v>
          </cell>
        </row>
        <row r="173">
          <cell r="A173" t="str">
            <v>3.3.1.3</v>
          </cell>
          <cell r="B173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73" t="str">
            <v>ศธ 04002/ว2666 ลว.5/7/2023 โอนครั้งที่ 640</v>
          </cell>
        </row>
        <row r="176">
          <cell r="A176">
            <v>3.4</v>
          </cell>
          <cell r="B176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76" t="str">
            <v>20004 66 00117 00111</v>
          </cell>
        </row>
        <row r="177">
          <cell r="B177" t="str">
            <v xml:space="preserve"> งบรายจ่ายอื่น 6711500</v>
          </cell>
          <cell r="C177" t="str">
            <v>20004 31006170 5000014</v>
          </cell>
        </row>
        <row r="178">
          <cell r="A178" t="str">
            <v>3.4.1</v>
          </cell>
          <cell r="B178" t="str">
    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    </cell>
          <cell r="C178" t="str">
            <v>ศธ 04002/ว4997 ลว 25 ตค 66 ครั้งที่ 9</v>
          </cell>
          <cell r="F178">
            <v>1194588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463050</v>
          </cell>
        </row>
        <row r="179">
          <cell r="A179" t="str">
            <v>3.9.1.1</v>
          </cell>
          <cell r="B179" t="str">
    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    </cell>
        </row>
        <row r="181">
          <cell r="A181" t="str">
            <v>3.4.2</v>
          </cell>
          <cell r="B181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181" t="str">
            <v>ศธ 04002/ว4997 ลว 25 ตค 66 ครั้งที่ 9</v>
          </cell>
          <cell r="F181">
            <v>945000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254700</v>
          </cell>
        </row>
        <row r="182">
          <cell r="A182" t="str">
            <v>3.9.2.1</v>
          </cell>
          <cell r="B182" t="str">
            <v>พี่เลี้ยงเด็กพิการจ้างเหมาบริการจำนวน 15 อัตรา ครั้งที่ 2  เมย - มิย 2566) อัตราละ 9,000 บาท  405,000 บาท</v>
          </cell>
        </row>
        <row r="183">
          <cell r="A183" t="str">
            <v>3.9.2.2</v>
          </cell>
          <cell r="B183" t="str">
    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    </cell>
        </row>
        <row r="185">
          <cell r="A185">
            <v>3.5</v>
          </cell>
          <cell r="B185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185" t="str">
            <v>20004 66 00117 00114</v>
          </cell>
        </row>
        <row r="195">
          <cell r="B195" t="str">
            <v xml:space="preserve"> งบรายจ่ายอื่น 6711500</v>
          </cell>
          <cell r="C195" t="str">
            <v>20004 31006170 5000017</v>
          </cell>
        </row>
        <row r="196">
          <cell r="A196" t="str">
            <v>3.5.1</v>
          </cell>
          <cell r="B196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    </cell>
          <cell r="C196" t="str">
            <v>ศธ 04002/ว4855 ลว.17/ต.ค./2023 โอนครั้งที่ 1</v>
          </cell>
          <cell r="F196">
            <v>147600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65700</v>
          </cell>
          <cell r="L196">
            <v>0</v>
          </cell>
        </row>
        <row r="197">
          <cell r="A197" t="str">
            <v>3.10.1.1</v>
          </cell>
          <cell r="B197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    </cell>
          <cell r="C197" t="str">
            <v>ศธ 04002/ว198 ลว.19/มค./2023 โอนครั้งที่ 208</v>
          </cell>
        </row>
        <row r="198">
          <cell r="A198" t="str">
            <v>3.10.1.2</v>
          </cell>
          <cell r="B198" t="str">
    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    </cell>
          <cell r="C198" t="str">
            <v xml:space="preserve">ศธ 04002/ว4909 ลว.28/ต.ค./2022 โอนครั้งที่ 23 </v>
          </cell>
        </row>
        <row r="199">
          <cell r="A199" t="str">
            <v>3.10.1.3</v>
          </cell>
          <cell r="B199" t="str">
    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    </cell>
          <cell r="C199" t="str">
            <v>ศธ 04002/ว1299 ลว.30 มีค 66 โอนครั้งที่ 439</v>
          </cell>
        </row>
        <row r="201">
          <cell r="A201" t="str">
            <v>3.5.2</v>
          </cell>
          <cell r="B201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    </cell>
          <cell r="C201" t="str">
            <v>ศธ 04002/ว4855 ลว.17/ต.ค./2023 โอนครั้งที่ 1</v>
          </cell>
          <cell r="F201">
            <v>1512000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1039500</v>
          </cell>
        </row>
        <row r="202">
          <cell r="A202" t="str">
            <v>3.10.2.1</v>
          </cell>
          <cell r="B202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    </cell>
          <cell r="C202" t="str">
            <v>ศธ 04002/ว198 ลว.19/มค./2023 โอนครั้งที่ 208</v>
          </cell>
        </row>
        <row r="203">
          <cell r="A203" t="str">
            <v>3.10.2.2</v>
          </cell>
          <cell r="B203" t="str">
            <v xml:space="preserve">จัดสรรเงินประกันสังคม ครูขั้นวิกฤต ครั้งที่ 1 (เพิ่มเติม) 5,625 บาท </v>
          </cell>
          <cell r="C203" t="str">
            <v xml:space="preserve">ศธ 04002/ว4909 ลว.28/ต.ค./2022 โอนครั้งที่ 23 </v>
          </cell>
        </row>
        <row r="204">
          <cell r="A204" t="str">
            <v>3.10.2.3</v>
          </cell>
          <cell r="B204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    </cell>
          <cell r="C204" t="str">
            <v>ศธ 04002/ว1299 ลว.30 มีค 66 โอนครั้งที่ 439</v>
          </cell>
        </row>
        <row r="206">
          <cell r="A206" t="str">
            <v>3.5.3</v>
          </cell>
          <cell r="B206" t="str">
    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    </cell>
          <cell r="C206" t="str">
            <v>ศธ 04002/ว4855 ลว.17/ต.ค./2023 โอนครั้งที่ 1</v>
          </cell>
          <cell r="F206">
            <v>642600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431613.88</v>
          </cell>
        </row>
        <row r="207">
          <cell r="A207" t="str">
            <v>3.10.3.1</v>
          </cell>
          <cell r="B207" t="str">
            <v>ค่าจ้างนักการภารโรง ค่าจ้าง 9,000.-บาท จำนวน 17 อัตรา  ครั้งที่ 2  (มค - มีค 66) จำนวนเงิน 481,950.-บาท</v>
          </cell>
          <cell r="C207" t="str">
            <v>ศธ 04002/ว198 ลว.19/มค./2023 โอนครั้งที่ 208</v>
          </cell>
        </row>
        <row r="208">
          <cell r="A208" t="str">
            <v>3.10.3.2</v>
          </cell>
          <cell r="B208" t="str">
            <v xml:space="preserve">จัดสรรเงินประกันสังคม นักการภารโรง ครั้งที่ 1 (เพิ่มเติม) 2,295 บาท </v>
          </cell>
          <cell r="C208" t="str">
            <v xml:space="preserve">ศธ 04002/ว4909 ลว.28/ต.ค./2022 โอนครั้งที่ 23 </v>
          </cell>
        </row>
        <row r="209">
          <cell r="A209" t="str">
            <v>3.10.3.3</v>
          </cell>
          <cell r="B209" t="str">
            <v>ค่าจ้างนักการภารโรง ค่าจ้าง 9,000.-บาท จำนวน 17 อัตรา  ครั้งที่ 3 (เมย - มิย 66) จำนวนเงิน 481,950.-บาท</v>
          </cell>
          <cell r="C209" t="str">
            <v>ศธ 04002/ว1299 ลว.30 มีค 66 โอนครั้งที่ 439</v>
          </cell>
        </row>
        <row r="211">
          <cell r="A211" t="str">
            <v>3.10.4</v>
          </cell>
          <cell r="B211" t="str">
            <v>เงินประกันสังคม จ้างครูธุรการ ครั้งที่ 1 (เพิ่มเติม) 7,425บาท /จัดสรร 7200 บาท</v>
          </cell>
          <cell r="C211" t="str">
            <v xml:space="preserve">ศธ 04002/ว4909 ลว.28/ต.ค./2022 โอนครั้งที่ 23 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3.5.4</v>
          </cell>
          <cell r="B212" t="str">
            <v>ค่าจ้างบุคลากรวิทยาศาสตร์และคณิตศาสตร์ ครั้งที่ 1 ระยะเวลา 8 เดือน (ตค 2566-พค 2567)  378,720</v>
          </cell>
          <cell r="C212" t="str">
            <v>ศธ 04002/ว5152 ลว.7/พ.ย./2023 โอนครั้งที่ 37</v>
          </cell>
          <cell r="F212">
            <v>378720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141750</v>
          </cell>
        </row>
        <row r="213">
          <cell r="A213" t="str">
            <v>3.5.5</v>
          </cell>
          <cell r="B213" t="str">
            <v>ค่าจ้างบุคลากรวิทยาศาสตร์และคณิตศาสตร์ ครั้งที่ 1 ระยะเวลา46 เดือน (เม ย 66 - กค 66)  378,720</v>
          </cell>
          <cell r="C213" t="str">
            <v>ศธ 04002/ว1168 ลว.20 มีค 66  โอนครั้งที่ 414</v>
          </cell>
        </row>
        <row r="214">
          <cell r="A214" t="str">
            <v>3.4.5.1</v>
          </cell>
          <cell r="B214" t="str">
            <v>ค่าจ้างบุคลากรวิทยาศาสตร์และคณิตศาสตร์ ครั้งที่ 3 ระยะเวลา 2 เดือน (สค 66 - กย 66)  189,360 บาท</v>
          </cell>
          <cell r="C214" t="str">
            <v>ศธ 04002/ว2687 ลว. 5 กค 66  โอนครั้งที่ 647</v>
          </cell>
        </row>
        <row r="217">
          <cell r="A217">
            <v>3.6</v>
          </cell>
          <cell r="B217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17" t="str">
            <v>20004 66 00117 87195</v>
          </cell>
        </row>
        <row r="218">
          <cell r="A218">
            <v>1</v>
          </cell>
          <cell r="B218" t="str">
            <v xml:space="preserve"> งบรายจ่ายอื่น 6711500</v>
          </cell>
          <cell r="C218" t="str">
            <v>20004 31006170 5000024</v>
          </cell>
        </row>
        <row r="219">
          <cell r="A219" t="str">
            <v>3.6.1</v>
          </cell>
          <cell r="B219" t="str">
    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    </cell>
          <cell r="C219" t="str">
            <v>ศธ 04002/ว4855 ลว.17/ต.ค./2023 โอนครั้งที่ 1</v>
          </cell>
          <cell r="F219">
            <v>2007000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1378500</v>
          </cell>
        </row>
        <row r="220">
          <cell r="A220" t="str">
            <v>3.11.1.1</v>
          </cell>
          <cell r="B220" t="str">
    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    </cell>
          <cell r="C220" t="str">
            <v>ศธ 04002/ว198 ลว.19/มค./2023 โอนครั้งที่ 208</v>
          </cell>
        </row>
        <row r="221">
          <cell r="A221" t="str">
            <v>3.11.1.2</v>
          </cell>
          <cell r="B221" t="str">
    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    </cell>
          <cell r="C221" t="str">
            <v>ศธ 04002/ว1299 ลว.30 มีค 66 โอนครั้งที่ 439</v>
          </cell>
        </row>
        <row r="222">
          <cell r="A222" t="str">
            <v>3.11.1.2</v>
          </cell>
          <cell r="B222" t="str">
    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    </cell>
          <cell r="C222" t="str">
            <v>ศธ 04002/2738 ลว.7 กค 66 โอนครั้งที่ 657</v>
          </cell>
        </row>
        <row r="223">
          <cell r="A223" t="str">
            <v>3.6.2</v>
          </cell>
          <cell r="B223" t="str">
    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    </cell>
          <cell r="C223" t="str">
            <v>ศธ 04002/ว4855 ลว.17/ต.ค./2023 โอนครั้งที่ 1</v>
          </cell>
          <cell r="F223">
            <v>720000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360000</v>
          </cell>
        </row>
        <row r="224">
          <cell r="A224" t="str">
            <v>3.11.1.2.1</v>
          </cell>
          <cell r="B224" t="str">
    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    </cell>
          <cell r="C224" t="str">
            <v>ศธ 04002/ว198 ลว.19/มค./2023 โอนครั้งที่ 208</v>
          </cell>
        </row>
        <row r="225">
          <cell r="A225" t="str">
            <v>3.11.2.2</v>
          </cell>
          <cell r="B225" t="str">
    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    </cell>
          <cell r="C225" t="str">
            <v>ศธ 04002/ว1299 ลว.30 มีค 66 โอนครั้งที่ 439</v>
          </cell>
        </row>
        <row r="226">
          <cell r="A226" t="str">
            <v>3.11.1.2.3</v>
          </cell>
          <cell r="B226" t="str">
    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    </cell>
          <cell r="C226" t="str">
            <v>ศธ 04002/2738 ลว.7 กค 66 โอนครั้งที่ 657</v>
          </cell>
        </row>
        <row r="227">
          <cell r="A227">
            <v>2</v>
          </cell>
          <cell r="B227" t="str">
            <v xml:space="preserve"> งบรายจ่ายอื่น 6611500</v>
          </cell>
          <cell r="C227" t="str">
            <v>20004 31006100 5000027</v>
          </cell>
        </row>
        <row r="228">
          <cell r="A228" t="str">
            <v>3.11.2.1</v>
          </cell>
          <cell r="B228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28" t="str">
            <v>ศธ 04002/ว3430 ลว. 17 สค 66 โอนครั้งที่ 770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A229" t="str">
            <v>3.11.2.2</v>
          </cell>
          <cell r="B229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29" t="str">
            <v>ศธ 04002/ว3449 ลว. 17 สค 66 โอนครั้งที่ 777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1">
          <cell r="A231">
            <v>3.12</v>
          </cell>
          <cell r="B231" t="str">
            <v xml:space="preserve">กิจกรรมการยกระดับคุณภาพการเรียนรู้ภาษาไทย  </v>
          </cell>
          <cell r="C231" t="str">
            <v>20004 66 96778 00000</v>
          </cell>
        </row>
        <row r="232">
          <cell r="B232" t="str">
            <v xml:space="preserve"> งบรายจ่ายอื่น 6611500</v>
          </cell>
          <cell r="C232" t="str">
            <v>20004 31006100 5000025</v>
          </cell>
        </row>
        <row r="233">
          <cell r="A233" t="str">
            <v>3.12.1</v>
          </cell>
          <cell r="B233" t="str">
    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    </cell>
          <cell r="C233" t="str">
            <v>ศธ 04002/ว4953 ลว.31/ต.ค./2022 โอนครั้งที่ 19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42">
          <cell r="B242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42" t="str">
            <v>ศธ 04002/ว5651 ลว.16/ธ.ค./2565 โอนครั้งที่ 124  รหัสงบป 20004 31006200 5000005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7">
          <cell r="A247" t="str">
            <v>4.2.1</v>
          </cell>
          <cell r="B247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47" t="str">
            <v>ศธ 04002/ว58 ลว. 9 มค 66 โอนครั้งที่ 176</v>
          </cell>
          <cell r="F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A248" t="str">
            <v>4.2.2</v>
          </cell>
          <cell r="B248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48" t="str">
            <v>ศธ 04002/ว3099 ลว. 3 สค 66 โอนครั้งที่ 719</v>
          </cell>
          <cell r="F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7">
          <cell r="A257">
            <v>5.0999999999999996</v>
          </cell>
          <cell r="B257" t="str">
            <v>กิจกรรมโรงเรียนคุณภาพประจำตำบล(1 ตำบล 1 โรงเรียนคุณภาพ)</v>
          </cell>
          <cell r="C257" t="str">
            <v>20004 66 00036 00000</v>
          </cell>
        </row>
        <row r="258">
          <cell r="A258" t="str">
            <v>5.1.1</v>
          </cell>
          <cell r="B258" t="str">
            <v>งบรายจ่ายอื่น   6611500</v>
          </cell>
          <cell r="C258" t="str">
            <v>20004 31011600 5000001</v>
          </cell>
        </row>
        <row r="259">
          <cell r="A259" t="str">
            <v>5.1.1.1</v>
          </cell>
          <cell r="B259" t="str">
    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    </cell>
          <cell r="C259" t="str">
            <v>ศธ 04002/ว1962 ลว.16 พค 66 โอนครั้งที่ 529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326">
          <cell r="A326">
            <v>1</v>
          </cell>
          <cell r="B326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26" t="str">
            <v>20004 42002270</v>
          </cell>
        </row>
        <row r="327">
          <cell r="A327">
            <v>1.1000000000000001</v>
          </cell>
          <cell r="B327" t="str">
            <v xml:space="preserve">กิจกรรมการสนับสนุนค่าใช้จ่ายในการจัดการศึกษาขั้นพื้นฐาน </v>
          </cell>
          <cell r="C327" t="str">
            <v>20004 66 5199 300000</v>
          </cell>
        </row>
        <row r="328">
          <cell r="B328" t="str">
            <v xml:space="preserve"> งบเงินอุดหนุน 6711410</v>
          </cell>
          <cell r="C328" t="str">
            <v>20004 42002200</v>
          </cell>
        </row>
        <row r="329">
          <cell r="A329" t="str">
            <v>1.1.1</v>
          </cell>
          <cell r="B329" t="str">
            <v xml:space="preserve">เงินอุดหนุนทั่วไป รายการค่าใช้จ่ายในการจัดการศึกษาขั้นพื้นฐาน </v>
          </cell>
          <cell r="C329">
            <v>0</v>
          </cell>
        </row>
        <row r="330">
          <cell r="A330" t="str">
            <v>1.1.1.1</v>
          </cell>
          <cell r="B330" t="str">
    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    </cell>
          <cell r="C330" t="str">
            <v>ศธ 04002/ว4832 ลว.25/10/2022 โอนครั้งที่ 23</v>
          </cell>
        </row>
        <row r="331">
          <cell r="A331" t="str">
            <v>1)</v>
          </cell>
          <cell r="B331" t="str">
            <v>ค่าจัดการเรียนการสอน รหัสบัญชีย่อย 0022005/23,667,084</v>
          </cell>
          <cell r="C331" t="str">
            <v>20006 42002270 4100348</v>
          </cell>
          <cell r="F331">
            <v>23667084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23667084</v>
          </cell>
        </row>
        <row r="332">
          <cell r="A332" t="str">
            <v>2)</v>
          </cell>
          <cell r="B332" t="str">
            <v>ค่าอุปกรณ์การเรียน รหัสบัญชีย่อย 0022002/4,301,870</v>
          </cell>
          <cell r="C332" t="str">
            <v>20004 42002270 4100117</v>
          </cell>
          <cell r="F332">
            <v>4301870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4301870</v>
          </cell>
        </row>
        <row r="333">
          <cell r="A333" t="str">
            <v>3)</v>
          </cell>
          <cell r="B333" t="str">
            <v>ค่ากิจกรรมพัฒนาคุณภาพผู้เรียน รหัสบัญชีย่อย 0022004/5,883,506</v>
          </cell>
          <cell r="C333" t="str">
            <v>20005 42002270 4100271</v>
          </cell>
          <cell r="F333">
            <v>5883506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5883506</v>
          </cell>
        </row>
        <row r="334">
          <cell r="A334" t="str">
            <v>1.1.1.2</v>
          </cell>
          <cell r="B334" t="str">
    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2/2565 (30%) จำนวน 3 รายการ  จำนวนเงิน 13,680,740‬.00  บาท </v>
          </cell>
          <cell r="C334" t="str">
            <v xml:space="preserve">ศธ 04002/ว5681 ลว.20/12/2023 โอนครั้งที่ 99 จำนวน13,680,740‬.00บาท </v>
          </cell>
        </row>
        <row r="335">
          <cell r="A335" t="str">
            <v>1)</v>
          </cell>
          <cell r="B335" t="str">
            <v>ค่าอุปกรณ์การเรียน รหัสบัญชีย่อย 0022002/1745120</v>
          </cell>
          <cell r="C335" t="str">
            <v>20004 42002270 4100117</v>
          </cell>
          <cell r="F335">
            <v>1745120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1745120</v>
          </cell>
        </row>
        <row r="336">
          <cell r="A336" t="str">
            <v>2)</v>
          </cell>
          <cell r="B336" t="str">
            <v>ค่ากิจกรรมพัฒนาคุณภาพผู้เรียน รหัสบัญชีย่อย 0022004/2379548</v>
          </cell>
          <cell r="C336" t="str">
            <v>20005 42002270 4100268</v>
          </cell>
          <cell r="F336">
            <v>2379548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2379548</v>
          </cell>
        </row>
        <row r="337">
          <cell r="A337" t="str">
            <v>3)</v>
          </cell>
          <cell r="B337" t="str">
            <v>ค่าจัดการเรียนการสอน รหัสบัญชีย่อย 0022005/9556072</v>
          </cell>
          <cell r="C337" t="str">
            <v>20006 42002270 4100348</v>
          </cell>
          <cell r="F337">
            <v>9556072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9556072</v>
          </cell>
        </row>
        <row r="356">
          <cell r="A356" t="str">
            <v>1.1.2</v>
          </cell>
          <cell r="B356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    </cell>
          <cell r="C356" t="str">
            <v>ศธ 04002/ว55552 ลว.12/12/2022 โอนครั้งที่ 83</v>
          </cell>
        </row>
        <row r="358">
          <cell r="A358" t="str">
            <v>1)</v>
          </cell>
          <cell r="B358" t="str">
            <v>ค่าอุปกรณ์การเรียน รหัสบัญชีย่อย 0022002</v>
          </cell>
          <cell r="C358" t="str">
            <v>20004 42002270 4100117</v>
          </cell>
          <cell r="F358">
            <v>121020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120730</v>
          </cell>
        </row>
        <row r="359">
          <cell r="A359" t="str">
            <v>2)</v>
          </cell>
          <cell r="B359" t="str">
            <v>ค่ากิจกรรมพัฒนาคุณภาพผู้เรียน รหัสบัญชีย่อย 0022004</v>
          </cell>
          <cell r="C359" t="str">
            <v>20005 42002270 4100271</v>
          </cell>
          <cell r="F359">
            <v>227329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226865</v>
          </cell>
        </row>
        <row r="360">
          <cell r="A360" t="str">
            <v>3)</v>
          </cell>
          <cell r="B360" t="str">
            <v>ค่าจัดกิจกรรมการเรียนการสอน รหัสบัญชีย่อย 0022005</v>
          </cell>
          <cell r="C360" t="str">
            <v>20006 42002270 4100348</v>
          </cell>
          <cell r="F360">
            <v>2877577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2869809</v>
          </cell>
        </row>
        <row r="393">
          <cell r="A393">
            <v>2</v>
          </cell>
          <cell r="B393" t="str">
            <v xml:space="preserve">โครงการพัฒนาสื่อและเทคโนโลยีสารสนเทศเพื่อการศึกษา </v>
          </cell>
          <cell r="C393" t="str">
            <v xml:space="preserve">20004 42004700 </v>
          </cell>
        </row>
        <row r="394">
          <cell r="B394" t="str">
            <v xml:space="preserve"> งบดำเนินงาน 67112xx</v>
          </cell>
        </row>
        <row r="396">
          <cell r="A396">
            <v>2.1</v>
          </cell>
          <cell r="B396" t="str">
            <v xml:space="preserve">กิจกรรมการส่งเสริมการจัดการศึกษาทางไกล </v>
          </cell>
          <cell r="C396" t="str">
            <v xml:space="preserve">20004 66 86184 00000  </v>
          </cell>
        </row>
        <row r="397">
          <cell r="A397" t="str">
            <v>2.1.1</v>
          </cell>
          <cell r="B397" t="str">
            <v xml:space="preserve"> งบดำเนินงาน 67112xx</v>
          </cell>
          <cell r="C397" t="str">
            <v xml:space="preserve">20004 42004770 2000000 </v>
          </cell>
        </row>
        <row r="398">
          <cell r="A398" t="str">
            <v>2.1.1.1</v>
          </cell>
          <cell r="B398" t="str">
    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    </cell>
          <cell r="C398" t="str">
            <v>ศธ 04002/ว3600 ลว.24 ส.ค. 2566 โอนครั้งที่ 805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417">
          <cell r="B417" t="str">
            <v xml:space="preserve">โครงการสร้างโอกาสและลดความเหลื่อมล้ำทางการศึกษาในระดับพื้นที่  </v>
          </cell>
          <cell r="C417" t="str">
            <v>20004 42006700 2000000</v>
          </cell>
        </row>
        <row r="418">
          <cell r="B418" t="str">
            <v xml:space="preserve">กิจกรรมการยกระดับคุณภาพโรงเรียนขยายโอกาส </v>
          </cell>
          <cell r="C418" t="str">
            <v xml:space="preserve">20004 66 00106 00000 </v>
          </cell>
        </row>
        <row r="419">
          <cell r="C419" t="str">
            <v>20004 42006770 2000000</v>
          </cell>
        </row>
        <row r="420">
          <cell r="B420" t="str">
    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    </cell>
          <cell r="C420" t="str">
            <v>ศธ 04002/ว585 ลว.15 กพ 66 โอนครั้งที่ 310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 t="str">
    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    </cell>
          <cell r="C421" t="str">
            <v>ศธ 04002/ว1925 ลว.12 พค 66 โอนครั้งที่ 517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5">
          <cell r="A425" t="str">
            <v>ง</v>
          </cell>
          <cell r="B425" t="str">
            <v>แผนงานพื้นฐานด้านการพัฒนาและเสริมสร้างศักยภาพทรัพยากรมนุษย์</v>
          </cell>
          <cell r="D425">
            <v>4800</v>
          </cell>
          <cell r="E425">
            <v>2000000</v>
          </cell>
          <cell r="F425">
            <v>2004800</v>
          </cell>
          <cell r="G425">
            <v>0</v>
          </cell>
          <cell r="H425">
            <v>12600</v>
          </cell>
          <cell r="I425">
            <v>0</v>
          </cell>
          <cell r="J425">
            <v>0</v>
          </cell>
          <cell r="K425">
            <v>742518.49</v>
          </cell>
          <cell r="L425">
            <v>133440</v>
          </cell>
          <cell r="M425">
            <v>1116241.51</v>
          </cell>
          <cell r="N425" t="e">
            <v>#REF!</v>
          </cell>
        </row>
        <row r="426">
          <cell r="B426" t="str">
            <v xml:space="preserve">ผลผลิตผู้จบการศึกษาก่อนประถมศึกษา </v>
          </cell>
          <cell r="C426" t="str">
            <v xml:space="preserve">20004 35000170 </v>
          </cell>
        </row>
        <row r="427">
          <cell r="B427" t="str">
            <v xml:space="preserve"> งบดำเนินงาน 67112xx</v>
          </cell>
          <cell r="C427" t="str">
            <v>20004 35000170 200000</v>
          </cell>
        </row>
        <row r="474">
          <cell r="A474">
            <v>1</v>
          </cell>
          <cell r="B474" t="str">
            <v>งบสพฐ.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511">
          <cell r="A511">
            <v>1.2</v>
          </cell>
          <cell r="B511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511" t="str">
            <v>20004 66 00080  00000</v>
          </cell>
        </row>
        <row r="512">
          <cell r="B512" t="str">
            <v xml:space="preserve"> งบดำเนินงาน 67112xx</v>
          </cell>
          <cell r="C512" t="str">
            <v>20004 35000170 200000</v>
          </cell>
        </row>
        <row r="513">
          <cell r="A513" t="str">
            <v>1.2.1</v>
          </cell>
          <cell r="B513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ระดับปฐมวัยและระดับประถมศึกษา โครงการบ้านนักวิทยาศาสตร์น้อย ประเทศไทย ระดับปฐมวัยและระดับประถมศึกษา  5,000 บาท</v>
          </cell>
          <cell r="C513" t="str">
            <v>ที่ ศธ04002/ว5680 ลว 20 ธค 66 ครั้งที่ 100</v>
          </cell>
          <cell r="D513">
            <v>10000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9">
          <cell r="C519" t="str">
            <v>20004 35000270</v>
          </cell>
        </row>
        <row r="520">
          <cell r="B520" t="str">
            <v xml:space="preserve"> รวมงบดำเนินงาน 67112xx</v>
          </cell>
          <cell r="C520" t="str">
            <v>20004 35000270 2000000</v>
          </cell>
        </row>
        <row r="524">
          <cell r="A524">
            <v>2.1</v>
          </cell>
          <cell r="C524" t="str">
            <v>20004 66 05164 00000</v>
          </cell>
        </row>
        <row r="525">
          <cell r="B525" t="str">
            <v xml:space="preserve"> งบดำเนินงาน 67112xx </v>
          </cell>
          <cell r="C525" t="str">
            <v>20004 35000270 2000000</v>
          </cell>
        </row>
        <row r="528">
          <cell r="A528" t="str">
            <v>1)</v>
          </cell>
          <cell r="F528">
            <v>420000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196693.56</v>
          </cell>
          <cell r="L528">
            <v>0</v>
          </cell>
        </row>
        <row r="529">
          <cell r="B529" t="str">
            <v>ค้าจ้างเหมาบริการ ลูกจ้างสพป.ปท.2  ครั้งที่ 3  210,000</v>
          </cell>
          <cell r="C529" t="str">
            <v>บท.แผนศธ04087/212/27 ตค 66</v>
          </cell>
        </row>
        <row r="530">
          <cell r="A530" t="str">
            <v>2)</v>
          </cell>
          <cell r="C530" t="str">
            <v>บท.แผนศธ04087/212/27 ตค 66</v>
          </cell>
          <cell r="E530">
            <v>170000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34395</v>
          </cell>
          <cell r="L530">
            <v>0</v>
          </cell>
        </row>
        <row r="531">
          <cell r="A531" t="str">
            <v>3)</v>
          </cell>
          <cell r="E531">
            <v>80000</v>
          </cell>
        </row>
        <row r="532">
          <cell r="A532" t="str">
            <v>4)</v>
          </cell>
          <cell r="C532" t="str">
            <v>บท.แผนศธ04087/212/27 ตค 66</v>
          </cell>
          <cell r="E532">
            <v>50000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11583.37</v>
          </cell>
          <cell r="L532">
            <v>0</v>
          </cell>
        </row>
        <row r="533">
          <cell r="A533" t="str">
            <v>5)</v>
          </cell>
          <cell r="C533" t="str">
            <v>บท.แผนศธ04087/212/27 ตค 66</v>
          </cell>
          <cell r="E533">
            <v>100000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28528.5</v>
          </cell>
          <cell r="L533">
            <v>0</v>
          </cell>
        </row>
        <row r="534">
          <cell r="A534" t="str">
            <v>6)</v>
          </cell>
          <cell r="C534" t="str">
            <v>บท.แผนศธ04087/212/27 ตค 66</v>
          </cell>
          <cell r="E534">
            <v>100000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99746.7</v>
          </cell>
          <cell r="L534">
            <v>0</v>
          </cell>
        </row>
        <row r="535">
          <cell r="A535" t="str">
            <v>7)</v>
          </cell>
          <cell r="C535" t="str">
            <v>บท.แผนศธ04087/212/27 ตค 66</v>
          </cell>
          <cell r="E535">
            <v>100000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51616.3</v>
          </cell>
          <cell r="L535">
            <v>0</v>
          </cell>
        </row>
        <row r="536">
          <cell r="A536" t="str">
            <v>8)</v>
          </cell>
          <cell r="C536" t="str">
            <v>บท.แผนศธ04087/212/27 ตค 66</v>
          </cell>
          <cell r="E536">
            <v>300000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166595.06</v>
          </cell>
          <cell r="L536">
            <v>0</v>
          </cell>
        </row>
        <row r="537">
          <cell r="A537" t="str">
            <v>9)</v>
          </cell>
          <cell r="C537" t="str">
            <v>ที่ ศธ04002/ว2531/26 มิย 66 ครั้ง 619</v>
          </cell>
          <cell r="E537">
            <v>55000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 t="str">
            <v>8.1)</v>
          </cell>
          <cell r="B538" t="str">
            <v xml:space="preserve">อื่นๆ (ข้อ 1)-7) ) 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8.1.1</v>
          </cell>
          <cell r="B539" t="str">
            <v xml:space="preserve">ค่าใช้จ่ายเดินทางไปราชการ  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3">
          <cell r="A543" t="str">
            <v>2.1.3</v>
          </cell>
          <cell r="B543" t="str">
            <v>งบพัฒนาเพื่อพัฒนาคุณภาพการศึกษา 1,500,000 บาท</v>
          </cell>
          <cell r="C543" t="str">
            <v>ศธ04002/ว4850 ลว.17 ต.ค.66 โอนครั้งที่ 3  2,000,000</v>
          </cell>
        </row>
        <row r="544">
          <cell r="A544" t="str">
            <v>2.1.3.1</v>
          </cell>
          <cell r="B544" t="str">
            <v>งบกลยุทธ์ ของสพป.ปท.2 500,000 บาท</v>
          </cell>
        </row>
        <row r="545">
          <cell r="A545" t="str">
            <v>1)</v>
          </cell>
          <cell r="B545" t="str">
            <v>โครงการพัฒนาระบบและกลไกในการดูแลความปลอดภัย 50,000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7">
          <cell r="B547" t="str">
            <v>โครงการจัดการศึกษาให้ผู้เรียนมีทักษะความจำเป็นในศตวรรษที่ 21  150,000 บาท</v>
          </cell>
          <cell r="E547">
            <v>100000</v>
          </cell>
          <cell r="F547">
            <v>100000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 t="str">
            <v>โครงการพัฒนาครูและบุคลากรทางการศึกษาให้มีสมรรถนะ 100,000 บาท</v>
          </cell>
          <cell r="E548">
            <v>50000</v>
          </cell>
          <cell r="F548">
            <v>50000</v>
          </cell>
          <cell r="G548">
            <v>0</v>
          </cell>
          <cell r="H548">
            <v>0</v>
          </cell>
          <cell r="K548">
            <v>0</v>
          </cell>
          <cell r="L548">
            <v>0</v>
          </cell>
        </row>
        <row r="549">
          <cell r="A549" t="str">
            <v>5)</v>
          </cell>
          <cell r="B549" t="str">
            <v>โครงการขับเคลื่อนโรงเรียนคุณธรรม สพฐ. 50,000 บาท</v>
          </cell>
          <cell r="F549">
            <v>0</v>
          </cell>
          <cell r="G549">
            <v>0</v>
          </cell>
          <cell r="H549">
            <v>0</v>
          </cell>
          <cell r="K549">
            <v>0</v>
          </cell>
          <cell r="L549">
            <v>0</v>
          </cell>
        </row>
        <row r="550">
          <cell r="B550" t="str">
            <v>โครงการเพิ่มประสิทธิภาพในการบริหารจัดการศึกษาด้วยเทคโนโลยีดิจิทัล 50,000 บาท</v>
          </cell>
          <cell r="E550">
            <v>50000</v>
          </cell>
          <cell r="F550">
            <v>50000</v>
          </cell>
          <cell r="G550">
            <v>0</v>
          </cell>
          <cell r="H550">
            <v>0</v>
          </cell>
          <cell r="K550">
            <v>0</v>
          </cell>
          <cell r="L550">
            <v>0</v>
          </cell>
        </row>
        <row r="551">
          <cell r="A551" t="str">
            <v>7)</v>
          </cell>
          <cell r="B551" t="str">
            <v>โครงการเพิ่มประสิทธิภาพการประกันคุณภาพภายในสถานศึกษา 50,000 บาท</v>
          </cell>
          <cell r="F551">
            <v>0</v>
          </cell>
          <cell r="G551">
            <v>0</v>
          </cell>
          <cell r="H551">
            <v>0</v>
          </cell>
          <cell r="K551">
            <v>0</v>
          </cell>
          <cell r="L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K552">
            <v>0</v>
          </cell>
          <cell r="L552">
            <v>0</v>
          </cell>
        </row>
        <row r="553">
          <cell r="H553">
            <v>0</v>
          </cell>
          <cell r="K553">
            <v>0</v>
          </cell>
          <cell r="L553">
            <v>0</v>
          </cell>
        </row>
        <row r="560">
          <cell r="A560" t="str">
            <v>1)</v>
          </cell>
          <cell r="B560" t="str">
            <v>โครงการงานศิลปหัตถกรรม</v>
          </cell>
          <cell r="C560" t="str">
            <v>บท.แผนศธ04087/212/27 ตค 66</v>
          </cell>
          <cell r="D560">
            <v>0</v>
          </cell>
          <cell r="E560">
            <v>280000</v>
          </cell>
          <cell r="G560">
            <v>0</v>
          </cell>
          <cell r="H560">
            <v>12600</v>
          </cell>
          <cell r="I560">
            <v>0</v>
          </cell>
          <cell r="J560">
            <v>0</v>
          </cell>
          <cell r="K560">
            <v>7400</v>
          </cell>
          <cell r="L560">
            <v>133440</v>
          </cell>
        </row>
        <row r="561">
          <cell r="A561" t="str">
            <v>2)</v>
          </cell>
          <cell r="B561" t="str">
            <v>โครงการอบรมครูผู้ช่วย</v>
          </cell>
          <cell r="C561" t="str">
            <v>บท.แผนศธ04087/212/27 ตค 66</v>
          </cell>
          <cell r="E561">
            <v>145000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145000</v>
          </cell>
          <cell r="L561">
            <v>0</v>
          </cell>
        </row>
        <row r="562">
          <cell r="A562" t="str">
            <v>3)</v>
          </cell>
          <cell r="K562">
            <v>0</v>
          </cell>
          <cell r="L562">
            <v>0</v>
          </cell>
        </row>
        <row r="563">
          <cell r="A563" t="str">
            <v>4)</v>
          </cell>
        </row>
        <row r="564">
          <cell r="A564" t="str">
            <v>5)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6)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6)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</row>
        <row r="567">
          <cell r="A567" t="str">
            <v>7)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8)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9)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10)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>11)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 t="str">
            <v>12)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 t="str">
            <v>13)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 t="str">
            <v>14)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 t="str">
            <v>15)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 t="str">
            <v>16)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9">
          <cell r="A579" t="str">
            <v>1)</v>
          </cell>
          <cell r="B579" t="str">
            <v>ค่าขนย้ายสิ่งของส่วนตัวในการเดินทางไปราชการประจำของข้าราชการ</v>
          </cell>
          <cell r="C579" t="str">
            <v>ศธ 04002/ว4657 ลว 16 ต.ค.65 โอนครั้งที่ 138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1">
          <cell r="A581" t="str">
            <v>2)</v>
          </cell>
          <cell r="B581" t="str">
    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    </cell>
          <cell r="C581" t="str">
            <v>ศธ 04002/ว365ลว 3 กพ 66 โอนครั้งที่ 264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 t="str">
            <v>3)</v>
          </cell>
          <cell r="B582" t="str">
            <v xml:space="preserve">ค่าตอบแทนวิทยากรสอนอิสลามศึกษารายชั่วโมง </v>
          </cell>
          <cell r="C582" t="str">
            <v>ศธ 04002/ว126 ลว 12 มค 66 โอนครั้งที่ 193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 t="str">
            <v>3.1)</v>
          </cell>
          <cell r="B583" t="str">
    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    </cell>
        </row>
        <row r="584">
          <cell r="A584" t="str">
            <v>3.2)</v>
          </cell>
          <cell r="B584" t="str">
    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    </cell>
          <cell r="C584" t="str">
            <v>ศธ 04002/ว431 ลว 7 กพ 66 โอนครั้งที่ 283</v>
          </cell>
        </row>
        <row r="590">
          <cell r="A590" t="str">
            <v>4)</v>
          </cell>
          <cell r="B590" t="str">
            <v>ค่าปรับปรุงซ่อมแซมระบบไฟฟ้าภายในโรงเรียน  ร.ร.วัดนิเทศน์</v>
          </cell>
          <cell r="C590" t="str">
            <v>ศธ 04002/ว2079 ลว 25 พค 66 โอนครั้งที่ 553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 t="str">
            <v>5)</v>
          </cell>
          <cell r="B591" t="str">
            <v xml:space="preserve">โครงการปรับปรุงและพัฒนาเว็บไซต์สำนักงานเขตพื้นที่การศึกษา </v>
          </cell>
          <cell r="C591" t="str">
            <v>ศธ 04002/ว2819 ลว 13 กค 66 โอนครั้งที่ 672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740">
          <cell r="A740" t="str">
            <v>2.1.1</v>
          </cell>
          <cell r="B740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740" t="str">
            <v>20004 66 05164 00034</v>
          </cell>
        </row>
        <row r="741">
          <cell r="B741" t="str">
            <v xml:space="preserve"> งบดำเนินงาน 66112xx </v>
          </cell>
          <cell r="C741" t="str">
            <v>20004 35000200 2000000</v>
          </cell>
        </row>
        <row r="742">
          <cell r="A742" t="str">
            <v>2.1.1.1</v>
          </cell>
          <cell r="B742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742" t="str">
            <v>ศธ 04002/ว743 ลว 28 กพ 66 โอนครั้งที่ 343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5">
          <cell r="A745" t="str">
            <v>2.1.2</v>
          </cell>
          <cell r="B745" t="str">
            <v xml:space="preserve">กิจกรรมรองเทคโนโลยีดิจิทัลเพื่อการศึกษาขั้นพื้นฐาน </v>
          </cell>
          <cell r="C745" t="str">
            <v>20004 66 05164 00063</v>
          </cell>
        </row>
        <row r="746">
          <cell r="B746" t="str">
            <v xml:space="preserve"> งบดำเนินงาน 66112xx</v>
          </cell>
          <cell r="C746" t="str">
            <v>20004 35000200 2000000</v>
          </cell>
        </row>
        <row r="747">
          <cell r="A747" t="str">
            <v>2.1.2.1</v>
          </cell>
          <cell r="B747" t="str">
    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    </cell>
          <cell r="C747" t="str">
            <v>ศธ 04002/ว2339 ลว 12 มิย 66 โอนครั้งที่ 580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A748" t="str">
            <v>2.1.2.1.1</v>
          </cell>
          <cell r="B748" t="str">
    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    </cell>
          <cell r="C748" t="str">
            <v>ศธ 04002/ว3201 ลว 7 สค 66 โอนครั้งที่ 734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A749" t="str">
            <v>2.1.2.2</v>
          </cell>
          <cell r="B749" t="str">
    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    </cell>
          <cell r="C749" t="str">
            <v>ศธ 04002/ว2716 ลว 7 กค 66 โอนครั้งที่ 649 15000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5">
          <cell r="A755" t="str">
            <v>2.1.3</v>
          </cell>
          <cell r="B755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755" t="str">
            <v>20004 66 05164 36263</v>
          </cell>
        </row>
        <row r="756">
          <cell r="B756" t="str">
            <v xml:space="preserve"> งบดำเนินงาน 66112xx </v>
          </cell>
          <cell r="C756" t="str">
            <v>20004 35000200 2000000</v>
          </cell>
        </row>
        <row r="757">
          <cell r="A757" t="str">
            <v>2.1.3.1</v>
          </cell>
          <cell r="B757" t="str">
            <v>ค่าใช้จ่ายคัดเลือกนักเรียนและสานศึกษาเพื่อรับรางวัลพระราชทาน</v>
          </cell>
          <cell r="C757" t="str">
            <v>ศธ 04002/ว2716 ลว 7 กค 66 โอนครั้งที่ 649 15000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A758" t="str">
            <v>2.1.3.2</v>
          </cell>
          <cell r="B758" t="str">
    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    </cell>
          <cell r="C758" t="str">
            <v>ศธ 04002/ว3000 ลว 21 กค 66 โอนครั้งที่ 700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A759" t="str">
            <v>2.1.1</v>
          </cell>
          <cell r="B759" t="str">
            <v xml:space="preserve">กิจกรรมรองการสนับสนุนการศึกษาภาคบังคับ  </v>
          </cell>
          <cell r="C759" t="str">
            <v>20004 66 05164 05272</v>
          </cell>
        </row>
        <row r="760">
          <cell r="B760" t="str">
            <v xml:space="preserve"> งบดำเนินงาน 67112xx </v>
          </cell>
          <cell r="C760" t="str">
            <v>20004 35000270 2000000</v>
          </cell>
        </row>
        <row r="761">
          <cell r="A761" t="str">
            <v>2.1.3.1</v>
          </cell>
          <cell r="B761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761" t="str">
            <v>ศธ 04002/ว5700 ลว 21 ธค 66 โอนครั้งที่ 103</v>
          </cell>
          <cell r="F761">
            <v>1000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3">
          <cell r="B763" t="str">
            <v>ค่าเช่าใช้บริการสัญญาณอินเทอร์เน็ต 6 เดือน (เมย-มิย 66)   603600บาท</v>
          </cell>
          <cell r="C763" t="str">
            <v>ศธ 04002/ว2591   ลว 30 มิย 66 โอนครั้งที่ 625</v>
          </cell>
        </row>
        <row r="765">
          <cell r="A765" t="str">
            <v>2.1.3.2</v>
          </cell>
          <cell r="B765" t="str">
            <v xml:space="preserve">เงินสมทบกองทุนเงินทดแทน ประจำปี พ.ศ. 2566 (มกราคม - ธันวาคม 2566)                             </v>
          </cell>
          <cell r="C765" t="str">
            <v>ศธ 04002/ว167 ลว 17 มค 66 โอนครั้งที่ 201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A766" t="str">
            <v>2.1.4</v>
          </cell>
          <cell r="B766" t="str">
            <v>ค่าใช้จ่ายในการดำเนินงานและค่าใช้จ่ายในการประชุม อ.ก.ค.ศ. เขตพื้นที่การศึกษา</v>
          </cell>
          <cell r="C766" t="str">
            <v>ศธ 04002/ว4484 ลว 28 กย 66 โอนครั้งที่ 897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A767" t="str">
            <v>2.1.3.3</v>
          </cell>
          <cell r="B767" t="str">
            <v>งบประจำ บริหารจัดการสำนักงาน</v>
          </cell>
          <cell r="C767" t="str">
            <v>20004 35000200 200000</v>
          </cell>
        </row>
        <row r="768">
          <cell r="C768" t="str">
            <v>ที่ ศธ 04002/ว824/1 มีค 66  ครั้งที่ 352</v>
          </cell>
        </row>
        <row r="769">
          <cell r="A769" t="str">
            <v>(1</v>
          </cell>
          <cell r="B769" t="str">
            <v>ค้าจ้างเหมาบริการ ลูกจ้างสพป.ปท.2 15000x7คนx4 เม.ย. 66 เดือน 1,260,000 บาท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A770" t="str">
            <v>(2</v>
          </cell>
          <cell r="B770" t="str">
            <v xml:space="preserve">ค่าใช้จ่ายในการประชุมราชการ ค่าตอบแทนบุคคล 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A771" t="str">
            <v>(3</v>
          </cell>
          <cell r="B771" t="str">
            <v>ค่าใช้จ่ายในการเดินทางไปราชการ 150,000 บาท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A772" t="str">
            <v>(4</v>
          </cell>
          <cell r="B772" t="str">
            <v>ค่าซ่อมแซมและบำรุงรักษาทรัพย์สิน 200,000 บาท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A773" t="str">
            <v>(5</v>
          </cell>
          <cell r="B773" t="str">
            <v>ค่าวัสดุสำนักงาน 300,000 บาท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A774" t="str">
            <v>(6</v>
          </cell>
          <cell r="B774" t="str">
            <v>ค่าน้ำมันเชื้อเพลิงและหล่อลื่น 300,000 บาท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A775" t="str">
            <v>(7</v>
          </cell>
          <cell r="B775" t="str">
            <v>ค่าสาธารณูปโภค    500,000 บาท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A776" t="str">
            <v>(8</v>
          </cell>
          <cell r="B77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779">
          <cell r="A779" t="str">
            <v>2.1.3.4</v>
          </cell>
          <cell r="B779" t="str">
            <v>งบพัฒนาเพื่อพัฒนาคุณภาพการศึกษา 1,000,000 บาท</v>
          </cell>
        </row>
        <row r="780">
          <cell r="A780" t="str">
            <v>2.1.3.4.1</v>
          </cell>
          <cell r="B780" t="str">
            <v>งบกลยุทธ์ ของสพป.ปท.2 500,000 บาท (ประถม 449450) (20004 66 05164 05272)</v>
          </cell>
        </row>
        <row r="781">
          <cell r="A781" t="str">
            <v>1)</v>
          </cell>
          <cell r="B781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781" t="str">
            <v>บันทึกกลุ่มนโยบายและแผน ลว.27 มค 66 ดอกลักษณ์ อยู่ 2 รหัส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A782" t="str">
            <v>2)</v>
          </cell>
          <cell r="B782" t="str">
            <v>ค่าสื่อการเรียนการสอนเงินเหลือจ่าย</v>
          </cell>
          <cell r="C782" t="str">
            <v>เหลือจ่าย กย 66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A783" t="str">
            <v>2.1.3.4.2</v>
          </cell>
          <cell r="B783" t="str">
            <v>งบเพิ่มประสิทธิผลกลยุทธ์ของ สพฐ. 1,500,000 บาท (20004 66 05164 05272)</v>
          </cell>
          <cell r="C783" t="str">
            <v>ที่ ศธ 04002/ว824/1 มีค 66  ครั้งที่ 352</v>
          </cell>
        </row>
        <row r="786">
          <cell r="A786" t="str">
            <v>1)</v>
          </cell>
          <cell r="B786" t="str">
            <v>โครงการพัฒนาศักยภาพการบริหารจัดการ 100,000 บาท</v>
          </cell>
          <cell r="C786" t="str">
            <v>บันทึกกลุ่มนโยบายและแผน ลว.27 มค 66 ดอกลักษณ์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A787" t="str">
            <v>2)</v>
          </cell>
          <cell r="B787" t="str">
            <v>โครงการเสริมสร้างความรู้ความเข้าใจระบบการประเมินวิทยฐานดิจิทัล(DPA) 30,000 บาท</v>
          </cell>
          <cell r="C787" t="str">
            <v>บันทึกกลุ่มนโยบายและแผน ลว.26 มค 66 น้ำผึ้ง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A788" t="str">
            <v>3)</v>
          </cell>
          <cell r="B788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A789" t="str">
            <v>4)</v>
          </cell>
          <cell r="B789" t="str">
            <v>โครงการส่งเสริมศักยภาพตามการเรียนรู้ที่หลากหลาย 150,000 บาท</v>
          </cell>
          <cell r="C789" t="str">
            <v xml:space="preserve">บท.แผนลว. 31 มี.ค. 66 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A790" t="str">
            <v>6)</v>
          </cell>
          <cell r="B790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790" t="str">
            <v>บันทึกกลุ่มนโยบายและแผน ลว.27 มีค 66 ศน จิราภรณ์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A791" t="str">
            <v>2.1.1</v>
          </cell>
          <cell r="B791" t="str">
            <v xml:space="preserve">กิจกรรมรองการพัฒนาประสิทธิภาพการบริหารจัดการ </v>
          </cell>
          <cell r="C791" t="str">
            <v>20004 66 05164 06317</v>
          </cell>
        </row>
        <row r="792">
          <cell r="B792" t="str">
            <v xml:space="preserve"> งบดำเนินงาน 67112xx </v>
          </cell>
          <cell r="C792" t="str">
            <v>20004 35000270 2000000</v>
          </cell>
        </row>
        <row r="793">
          <cell r="A793" t="str">
            <v>2.1.1.1</v>
          </cell>
          <cell r="B793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793" t="str">
            <v>ศธ 04002/ว5407 ลว 27 พย 66 โอนครั้งที่ 66</v>
          </cell>
          <cell r="D793">
            <v>1400</v>
          </cell>
        </row>
        <row r="797">
          <cell r="A797" t="str">
            <v>2.1.2</v>
          </cell>
          <cell r="B797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  <cell r="C797" t="str">
            <v>20004 66 05164 52034</v>
          </cell>
        </row>
        <row r="798">
          <cell r="B798" t="str">
            <v xml:space="preserve"> งบดำเนินงาน 66112xx </v>
          </cell>
          <cell r="C798" t="str">
            <v>20004 35000200 2000000</v>
          </cell>
        </row>
        <row r="799">
          <cell r="A799" t="str">
            <v>2.1.4.1</v>
          </cell>
          <cell r="B799" t="str">
    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    </cell>
          <cell r="C799" t="str">
            <v>ศธ04002/ว5054 ลว.8 พ.ย.65 โอนครั้งที่ 54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A800" t="str">
            <v>2.1.4.2</v>
          </cell>
          <cell r="B800" t="str">
    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    </cell>
          <cell r="C800" t="str">
            <v>ศธ04002/ว1387 ลว. 5 เมย 66 โอนครั้งที่ 456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A801" t="str">
            <v>2.1.4.3</v>
          </cell>
          <cell r="B801" t="str">
            <v>ค่าจัดซื้อหนังสือพระราชนิพนธ์ จำนวน 3  เรื่อง</v>
          </cell>
          <cell r="C801" t="str">
            <v>ศธ04002/ว2953 ลว. 18 กค 66 โอนครั้งที่ 689 งบ  61055 บาท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3">
          <cell r="A803">
            <v>2.2000000000000002</v>
          </cell>
          <cell r="B803" t="str">
            <v xml:space="preserve">กิจกรรมการจัดการศึกษามัธยมศึกษาตอนต้นสำหรับโรงเรียนปกติ  </v>
          </cell>
          <cell r="C803" t="str">
            <v>20004 66 0516500000</v>
          </cell>
        </row>
        <row r="804">
          <cell r="B804" t="str">
            <v xml:space="preserve"> งบดำเนินงาน 67112xx</v>
          </cell>
          <cell r="C804" t="str">
            <v>20004 35000270 2000000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6">
          <cell r="A806" t="str">
            <v>2.2.1</v>
          </cell>
          <cell r="B806" t="str">
    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    </cell>
          <cell r="C806" t="str">
            <v>ศธ 04002/ว253 ลว 25 มค 66 โอนครั้งที่ 231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79">
          <cell r="A879" t="str">
            <v>2.2.1</v>
          </cell>
          <cell r="B879" t="str">
            <v>กิจกรรมย่อยสนับสนุนเสริมสร้างความเข้มแข็งในการพัฒนาครูอย่างมีประสิทธิภาพ</v>
          </cell>
          <cell r="C879" t="str">
            <v>20004 66 05165 51999</v>
          </cell>
        </row>
        <row r="880">
          <cell r="B880" t="str">
            <v xml:space="preserve"> งบดำเนินงาน 66112xx </v>
          </cell>
          <cell r="C880" t="str">
            <v>20004 35000200 2000000</v>
          </cell>
        </row>
        <row r="881">
          <cell r="A881" t="str">
            <v>2.2.1.1</v>
          </cell>
          <cell r="B881" t="str">
    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    </cell>
          <cell r="C881" t="str">
            <v>ศธ04002/ว5365 ลว.25 พ.ย.65 โอนครั้งที่ 93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2.2.1.2</v>
          </cell>
          <cell r="B882" t="str">
    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    </cell>
          <cell r="C882" t="str">
            <v>ศธ04002/ว3002 ลว.21 กค 66 โอนครั้งที่ 702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2.2.1.3</v>
          </cell>
          <cell r="B883" t="str">
            <v xml:space="preserve">ค่าพาหนะสำหรับผู้เข้าประชุมสัมมนาทางวิชาการและแลกเปลี่ยนเรียนรู้ การนิเทศวิถีใหม่ วิถีคุณภาพใช้พื้นที่เป็นฐาน ใช้นวัตกรรมในการขับเคลื่อน ประจำปีงบประมาณ พ.ศ. 2566 </v>
          </cell>
          <cell r="C883" t="str">
            <v>ศธ04002/ว3670 ลว.28 สค 66 โอนครั้งที่ 822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2.2.1</v>
          </cell>
          <cell r="B884" t="str">
            <v xml:space="preserve">กิจกรรมรองการวิจัยเพื่อพัฒนานวัตกรรมการจัดการศึกษา </v>
          </cell>
          <cell r="C884" t="str">
            <v>20004 66 05165 52018</v>
          </cell>
        </row>
        <row r="885">
          <cell r="B885" t="str">
            <v xml:space="preserve"> งบดำเนินงาน 67112xx </v>
          </cell>
          <cell r="C885" t="str">
            <v>20004 350002700 2000000</v>
          </cell>
        </row>
        <row r="886">
          <cell r="A886" t="str">
            <v>2.2.1.1</v>
          </cell>
          <cell r="B886" t="str">
    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    </cell>
          <cell r="C886" t="str">
            <v>ศธ04002/ว5570 ลว 13 ธค 2566 โอนครั้งที่ 86</v>
          </cell>
          <cell r="F886">
            <v>800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A887" t="str">
            <v>2.2.2.2</v>
          </cell>
          <cell r="B887" t="str">
    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    </cell>
          <cell r="C887" t="str">
            <v>ศธ04002/ว1888 ลว 11 พค 2566 โอนครั้งที่ 511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A888" t="str">
            <v>2.2.2.3</v>
          </cell>
          <cell r="B888" t="str">
    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    </cell>
          <cell r="C888" t="str">
            <v>ศธ 04002/ว3089/29 กค 66 ครั้งที่ 812 จำนวนเงิน 3,500.-บาท นิเทศ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91">
          <cell r="A891" t="str">
            <v>2.2.3</v>
          </cell>
          <cell r="B891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891" t="str">
            <v>20004 66 05165 90691</v>
          </cell>
        </row>
        <row r="892">
          <cell r="B892" t="str">
            <v xml:space="preserve"> งบดำเนินงาน 66112xx </v>
          </cell>
          <cell r="C892" t="str">
            <v>20004 35000200 2000000</v>
          </cell>
        </row>
        <row r="893">
          <cell r="A893" t="str">
            <v>2.2.3.1</v>
          </cell>
          <cell r="B893" t="str">
            <v xml:space="preserve">ค่าใช้จ่าย  รณรงค์ และติดตาม การใช้หนังสือพระราชนิพนธ์  </v>
          </cell>
          <cell r="C893" t="str">
            <v>ศธ 04002/ว2953/25 กค 66 ครั้งที่ 689 จำนวนเงิน 61,055 บาท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2.2.3.2</v>
          </cell>
          <cell r="B894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894" t="str">
            <v>ศธ 04002/ว3089/29 กค 66 ครั้งที่ 712 จำนวนเงิน 1,200.-บาท เขียนเขต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941">
          <cell r="B941" t="str">
            <v xml:space="preserve"> งบดำเนินงาน 66112xx</v>
          </cell>
        </row>
        <row r="942">
          <cell r="A942" t="str">
            <v>2.3.1</v>
          </cell>
          <cell r="B942" t="str">
    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    </cell>
          <cell r="C942" t="str">
            <v>ศธ 04002/ว55059 ลว 6 ธ.ค.65 โอนครั้งที่ 107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A943" t="str">
            <v>2.3.2</v>
          </cell>
          <cell r="B943" t="str">
    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    </cell>
          <cell r="C943" t="str">
            <v>ศธ 04002/ว5603 ลว 14 ธ.ค.65 ครั้งที่ 125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 t="str">
    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    </cell>
          <cell r="C944" t="str">
            <v>ศธ 04002/ว2821  ลว 13 กค 2566 ครั้งที่ 667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A945" t="str">
            <v>2.3.3</v>
          </cell>
          <cell r="B945" t="str">
    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    </cell>
          <cell r="C945" t="str">
            <v>ศธ 04002/ว2953 ลว 18 ก.ค. 66 ครั้งที่ 689   จำนวน61,055บาท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A946" t="str">
            <v>2.3.4</v>
          </cell>
          <cell r="B946" t="str">
    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    </cell>
          <cell r="C946" t="str">
            <v>ศธ 04002/ว3291 ลว 11 ส.ค.66 ครั้งที่ 744 เศรษฐพล+สัณฑวัฒน์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2.3.4.1</v>
          </cell>
          <cell r="B947" t="str">
    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    </cell>
          <cell r="C947" t="str">
            <v>ศธ 04002/ว3599 ลว 24 ส.ค.66 ครั้งที่ 810 สัณฑวัฒน์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A948" t="str">
            <v>2.3.4.2</v>
          </cell>
        </row>
        <row r="949">
          <cell r="A949" t="str">
            <v>2.3.6</v>
          </cell>
          <cell r="B949" t="str">
    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    </cell>
          <cell r="C949" t="str">
            <v>ศธ 04002/ว3340 ลว.15 ส.ค.2566 โอนครั้งที่ 756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4">
          <cell r="A954">
            <v>2.4</v>
          </cell>
          <cell r="B954" t="str">
            <v>กิจกรรมสนับสนุนผู้ปฏิบัติงานในสถานศึกษา</v>
          </cell>
          <cell r="C954" t="str">
            <v>20004 1300 Q2669/20004 65 0005400000</v>
          </cell>
        </row>
        <row r="955">
          <cell r="B955" t="str">
            <v xml:space="preserve"> งบดำเนินงาน 66112xx</v>
          </cell>
        </row>
        <row r="962">
          <cell r="A962" t="str">
            <v>2.3.1</v>
          </cell>
          <cell r="B962" t="str">
    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    </cell>
          <cell r="C962" t="str">
            <v>ศธ 04002/ว5666 ลว 19 ธ.ค.66 ครั้งที่ 97</v>
          </cell>
          <cell r="F962">
            <v>1600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A963" t="str">
            <v>2.4.1.1</v>
          </cell>
          <cell r="B963" t="str">
    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    </cell>
          <cell r="C963" t="str">
            <v>ศธ 04002/ว125ลว 12 ม.ค.66 ครั้งที่ 185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5">
          <cell r="A965" t="str">
            <v>2.4.3</v>
          </cell>
          <cell r="B965" t="str">
    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    </cell>
          <cell r="C965" t="str">
            <v>ศธ 04002/ว686/22 กพ 66 ครั้งที่ 323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A966" t="str">
            <v>2.4.4</v>
          </cell>
          <cell r="B966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    </cell>
          <cell r="C966" t="str">
            <v>ศธ 04002/ว1230/27 มีค 66 ครั้งที่ 421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A967" t="str">
            <v>2.4.5</v>
          </cell>
          <cell r="B967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67" t="str">
            <v>ศธ 04002/ว2513/23 มิย 66 ครั้งที่ 608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A968" t="str">
            <v>2.4.6</v>
          </cell>
          <cell r="B968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68" t="str">
            <v>ศธ 04002/ว2953/25 กค 66 ครั้งที่ 689 จำนวนเงิน 61,055 บาท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1146">
          <cell r="B1146" t="str">
            <v xml:space="preserve"> งบดำเนินงาน 66112xx</v>
          </cell>
        </row>
        <row r="1156">
          <cell r="A1156">
            <v>3</v>
          </cell>
          <cell r="B1156" t="str">
            <v xml:space="preserve">ผลผลิตผู้จบการศึกษามัธยมศึกษาตอนปลาย  </v>
          </cell>
          <cell r="C1156" t="str">
            <v>20004 35000300 2000000</v>
          </cell>
        </row>
        <row r="1159">
          <cell r="A1159">
            <v>3.1</v>
          </cell>
          <cell r="B1159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</row>
        <row r="1161">
          <cell r="A1161" t="str">
            <v>3.1.1</v>
          </cell>
          <cell r="B1161" t="str">
    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    </cell>
          <cell r="C1161" t="str">
            <v>ศธ04002/ว334ลว. 1 ก.พ.66 โอนครั้งที่ 252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70">
          <cell r="B1170" t="str">
            <v xml:space="preserve">โครงการป้องกันและแก้ไขปัญหายาเสพติดในสถานศึกษา    </v>
          </cell>
          <cell r="C1170" t="str">
            <v>20004 06003600</v>
          </cell>
        </row>
        <row r="1171">
          <cell r="A1171">
            <v>1.1000000000000001</v>
          </cell>
          <cell r="B1171" t="str">
            <v xml:space="preserve"> กิจกรรมป้องกันและแก้ไขปัญหายาเสพติดในสถานศึกษา  </v>
          </cell>
        </row>
        <row r="1172">
          <cell r="B1172" t="str">
            <v xml:space="preserve"> งบรายจ่ายอื่น 6611500</v>
          </cell>
        </row>
        <row r="1173">
          <cell r="C1173" t="str">
            <v>20004 06003600 5000002</v>
          </cell>
        </row>
        <row r="1174">
          <cell r="A1174" t="str">
            <v>1.1.1</v>
          </cell>
          <cell r="B1174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174" t="str">
            <v>ศธ 04002/ว5654 ลว 16 ธ.ค. 65 ครั้งที่ 130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A1175" t="str">
            <v>1.1.2</v>
          </cell>
          <cell r="B1175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    </cell>
          <cell r="C1175" t="str">
            <v>ศธ 04002/ว3154 ลว 7 สค 66 ครั้งที่ 730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86">
          <cell r="B1186" t="str">
            <v>งบดำเนินงาน 66112XX</v>
          </cell>
        </row>
        <row r="1187">
          <cell r="A1187">
            <v>1.1000000000000001</v>
          </cell>
          <cell r="B1187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187" t="str">
            <v xml:space="preserve">20004 66 00026 00000  </v>
          </cell>
        </row>
        <row r="1189">
          <cell r="A1189" t="str">
            <v>1.1.1</v>
          </cell>
          <cell r="B1189" t="str">
    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    </cell>
          <cell r="C1189" t="str">
            <v>ศธ 04002/ว5724 ลว 19 ธ.ค. 65 ครั้งที่ 140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A1190" t="str">
            <v>1.1.11.1</v>
          </cell>
          <cell r="B1190" t="str">
    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    </cell>
          <cell r="C1190" t="str">
            <v>ศธ 04002/ว973 ลว 10 มีค 66  ครั้งที่ 378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A1191" t="str">
            <v>1.1.2</v>
          </cell>
          <cell r="B1191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191" t="str">
            <v>ศธ 04002/ว502 ลว 10 กพ 66  ครั้งที่ 290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A1192" t="str">
            <v>1.1.3</v>
          </cell>
          <cell r="B1192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192" t="str">
            <v>ศธ 04002/ว1226 ลว 27 มีค 66  ครั้งที่ 424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4">
          <cell r="B1194" t="str">
            <v xml:space="preserve"> งบดำเนินงาน 66112xx</v>
          </cell>
        </row>
        <row r="1195">
          <cell r="A1195" t="str">
            <v>1.2.1</v>
          </cell>
          <cell r="B1195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    </cell>
          <cell r="C1195" t="str">
            <v>ที่ ศธ 04002/ว1231 ลว. 27 มีนาคม ครั้งที่ 423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A1196" t="str">
            <v>1.2.2</v>
          </cell>
          <cell r="B1196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196" t="str">
            <v>ที่ ศธ 04002/ว3656 ลว. 28 สค 66 ครั้งที่ 819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A1197">
            <v>1.3</v>
          </cell>
          <cell r="B1197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197" t="str">
            <v>20004 66 00068 00000</v>
          </cell>
        </row>
        <row r="1198">
          <cell r="B1198" t="str">
            <v xml:space="preserve"> งบดำเนินงาน 66112xx</v>
          </cell>
          <cell r="C1198" t="str">
            <v>20004 56003700 2000000</v>
          </cell>
          <cell r="F1198">
            <v>0</v>
          </cell>
        </row>
        <row r="1199">
          <cell r="A1199" t="str">
            <v>1.3.1</v>
          </cell>
          <cell r="B1199" t="str">
    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    </cell>
          <cell r="C1199" t="str">
            <v>ศธ04087/1378 ลว 5 เมย 66โอนครั้งที่ 455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21">
          <cell r="F1221">
            <v>3682000</v>
          </cell>
          <cell r="K1221">
            <v>110760</v>
          </cell>
          <cell r="L1221">
            <v>1382340</v>
          </cell>
        </row>
        <row r="1222">
          <cell r="F1222">
            <v>3044300</v>
          </cell>
          <cell r="K1222">
            <v>1090318.49</v>
          </cell>
          <cell r="L1222">
            <v>211564.19</v>
          </cell>
        </row>
        <row r="1223">
          <cell r="F1223">
            <v>50759126</v>
          </cell>
          <cell r="K1223">
            <v>0</v>
          </cell>
          <cell r="L1223">
            <v>50750604</v>
          </cell>
        </row>
        <row r="1224">
          <cell r="F1224">
            <v>7729118</v>
          </cell>
          <cell r="K1224">
            <v>66500</v>
          </cell>
          <cell r="L1224">
            <v>4083280.54</v>
          </cell>
        </row>
        <row r="1225">
          <cell r="F1225">
            <v>0</v>
          </cell>
          <cell r="K1225">
            <v>0</v>
          </cell>
          <cell r="L1225">
            <v>0</v>
          </cell>
        </row>
        <row r="1226">
          <cell r="F1226">
            <v>0</v>
          </cell>
          <cell r="K1226">
            <v>0</v>
          </cell>
          <cell r="L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K1227">
            <v>0</v>
          </cell>
          <cell r="L1227">
            <v>0</v>
          </cell>
          <cell r="M1227">
            <v>0</v>
          </cell>
        </row>
      </sheetData>
      <sheetData sheetId="58">
        <row r="4">
          <cell r="A4" t="str">
            <v xml:space="preserve">     ประจำเดือน ธันวาคม 2566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89"/>
  <sheetViews>
    <sheetView tabSelected="1" workbookViewId="0">
      <selection sqref="A1:K89"/>
    </sheetView>
  </sheetViews>
  <sheetFormatPr defaultRowHeight="13.8" x14ac:dyDescent="0.25"/>
  <cols>
    <col min="1" max="1" width="4.09765625" customWidth="1"/>
    <col min="2" max="2" width="32.09765625" customWidth="1"/>
    <col min="3" max="3" width="17.3984375" customWidth="1"/>
    <col min="4" max="4" width="11.69921875" customWidth="1"/>
    <col min="5" max="5" width="6.69921875" customWidth="1"/>
    <col min="6" max="6" width="11.8984375" customWidth="1"/>
    <col min="7" max="7" width="6.3984375" customWidth="1"/>
    <col min="8" max="8" width="12.5" customWidth="1"/>
    <col min="9" max="9" width="11.3984375" customWidth="1"/>
    <col min="10" max="10" width="12.69921875" customWidth="1"/>
  </cols>
  <sheetData>
    <row r="1" spans="1:11" ht="21" x14ac:dyDescent="0.6">
      <c r="A1" s="1016" t="str">
        <f>+'[4]สิ่งก่อสร้าง  65'!A1:M1</f>
        <v>รายงานเงินกันไว้เบิกเหลื่อมปี งบประมาณประจำปี พ.ศ. 2566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</row>
    <row r="2" spans="1:11" ht="21" x14ac:dyDescent="0.6">
      <c r="A2" s="1016" t="str">
        <f>+'[4]สิ่งก่อสร้าง  65'!A3:M3</f>
        <v>สำนักงานเขตพื้นที่การศึกษาประถมศึกษาปทุมธานี เขต 2</v>
      </c>
      <c r="B2" s="1016"/>
      <c r="C2" s="1016"/>
      <c r="D2" s="1016"/>
      <c r="E2" s="1016"/>
      <c r="F2" s="1016"/>
      <c r="G2" s="1016"/>
      <c r="H2" s="1016"/>
      <c r="I2" s="1016"/>
      <c r="J2" s="1016"/>
      <c r="K2" s="1016"/>
    </row>
    <row r="3" spans="1:11" ht="21" x14ac:dyDescent="0.6">
      <c r="A3" s="1017" t="s">
        <v>181</v>
      </c>
      <c r="B3" s="1017"/>
      <c r="C3" s="1017"/>
      <c r="D3" s="1017"/>
      <c r="E3" s="1017"/>
      <c r="F3" s="1017"/>
      <c r="G3" s="1017"/>
      <c r="H3" s="1017"/>
      <c r="I3" s="1017"/>
      <c r="J3" s="1017"/>
      <c r="K3" s="1017"/>
    </row>
    <row r="4" spans="1:11" ht="21" x14ac:dyDescent="0.6">
      <c r="A4" s="1010" t="s">
        <v>23</v>
      </c>
      <c r="B4" s="1010" t="s">
        <v>24</v>
      </c>
      <c r="C4" s="334" t="s">
        <v>26</v>
      </c>
      <c r="D4" s="1012" t="s">
        <v>41</v>
      </c>
      <c r="E4" s="1014" t="s">
        <v>3</v>
      </c>
      <c r="F4" s="1015"/>
      <c r="G4" s="1018" t="s">
        <v>42</v>
      </c>
      <c r="H4" s="1018"/>
      <c r="I4" s="1014" t="s">
        <v>4</v>
      </c>
      <c r="J4" s="1015"/>
      <c r="K4" s="1010" t="s">
        <v>5</v>
      </c>
    </row>
    <row r="5" spans="1:11" ht="21" x14ac:dyDescent="0.6">
      <c r="A5" s="1011"/>
      <c r="B5" s="1011"/>
      <c r="C5" s="335" t="s">
        <v>43</v>
      </c>
      <c r="D5" s="1013"/>
      <c r="E5" s="336">
        <v>220</v>
      </c>
      <c r="F5" s="336">
        <v>221</v>
      </c>
      <c r="G5" s="336">
        <v>220</v>
      </c>
      <c r="H5" s="336">
        <v>221</v>
      </c>
      <c r="I5" s="336">
        <v>220</v>
      </c>
      <c r="J5" s="336">
        <v>221</v>
      </c>
      <c r="K5" s="1011"/>
    </row>
    <row r="6" spans="1:11" ht="36" hidden="1" customHeight="1" x14ac:dyDescent="0.6">
      <c r="A6" s="337" t="s">
        <v>85</v>
      </c>
      <c r="B6" s="338" t="str">
        <f>+'[4]ดำเนินงานครุภัณฑ์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339"/>
      <c r="D6" s="340">
        <f>+D7</f>
        <v>250098.57</v>
      </c>
      <c r="E6" s="340">
        <f t="shared" ref="E6:K9" si="0">+E7</f>
        <v>0</v>
      </c>
      <c r="F6" s="340">
        <f t="shared" si="0"/>
        <v>0</v>
      </c>
      <c r="G6" s="340"/>
      <c r="H6" s="340">
        <f t="shared" si="0"/>
        <v>0</v>
      </c>
      <c r="I6" s="340">
        <f t="shared" si="0"/>
        <v>15900</v>
      </c>
      <c r="J6" s="340">
        <f t="shared" si="0"/>
        <v>234198.57</v>
      </c>
      <c r="K6" s="340">
        <f t="shared" si="0"/>
        <v>0</v>
      </c>
    </row>
    <row r="7" spans="1:11" ht="36" hidden="1" customHeight="1" x14ac:dyDescent="0.25">
      <c r="A7" s="341">
        <v>1</v>
      </c>
      <c r="B7" s="342" t="str">
        <f>+'[4]ดำเนินงานครุภัณฑ์ 310061ยั่งยืน'!E7</f>
        <v>โครงการขับเคลื่อนการพัฒนาการศึกษาที่ยั่งยืน</v>
      </c>
      <c r="C7" s="343" t="str">
        <f>+'[4]ดำเนินงานครุภัณฑ์ 310061ยั่งยืน'!D7</f>
        <v xml:space="preserve">20004 31006100 </v>
      </c>
      <c r="D7" s="344">
        <f>+D8</f>
        <v>250098.57</v>
      </c>
      <c r="E7" s="344">
        <f t="shared" si="0"/>
        <v>0</v>
      </c>
      <c r="F7" s="344">
        <f t="shared" si="0"/>
        <v>0</v>
      </c>
      <c r="G7" s="344"/>
      <c r="H7" s="344">
        <f t="shared" si="0"/>
        <v>0</v>
      </c>
      <c r="I7" s="344">
        <f t="shared" si="0"/>
        <v>15900</v>
      </c>
      <c r="J7" s="344">
        <f t="shared" si="0"/>
        <v>234198.57</v>
      </c>
      <c r="K7" s="344">
        <f t="shared" si="0"/>
        <v>0</v>
      </c>
    </row>
    <row r="8" spans="1:11" ht="42" hidden="1" customHeight="1" x14ac:dyDescent="0.25">
      <c r="A8" s="345">
        <v>1.1000000000000001</v>
      </c>
      <c r="B8" s="346" t="str">
        <f>+'[4]ดำเนินงานครุภัณฑ์ 310061ยั่งยืน'!E8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8" s="347" t="str">
        <f>+'[4]ดำเนินงานครุภัณฑ์ 310061ยั่งยืน'!D8</f>
        <v>20004 66 86177 00000</v>
      </c>
      <c r="D8" s="348">
        <f>+D9+D14</f>
        <v>250098.57</v>
      </c>
      <c r="E8" s="348">
        <f t="shared" ref="E8:K8" si="1">+E9+E14</f>
        <v>0</v>
      </c>
      <c r="F8" s="348">
        <f t="shared" si="1"/>
        <v>0</v>
      </c>
      <c r="G8" s="348"/>
      <c r="H8" s="348">
        <f t="shared" si="1"/>
        <v>0</v>
      </c>
      <c r="I8" s="348">
        <f t="shared" si="1"/>
        <v>15900</v>
      </c>
      <c r="J8" s="348">
        <f t="shared" si="1"/>
        <v>234198.57</v>
      </c>
      <c r="K8" s="348">
        <f t="shared" si="1"/>
        <v>0</v>
      </c>
    </row>
    <row r="9" spans="1:11" ht="37.200000000000003" hidden="1" customHeight="1" x14ac:dyDescent="0.6">
      <c r="A9" s="349"/>
      <c r="B9" s="350" t="str">
        <f>+'[4]สิ่งก่อสร้าง  65'!E39</f>
        <v>งบดำเนินงาน</v>
      </c>
      <c r="C9" s="351">
        <v>6611230</v>
      </c>
      <c r="D9" s="352">
        <f>+D10</f>
        <v>51000</v>
      </c>
      <c r="E9" s="352">
        <f t="shared" si="0"/>
        <v>0</v>
      </c>
      <c r="F9" s="352">
        <f t="shared" si="0"/>
        <v>0</v>
      </c>
      <c r="G9" s="352"/>
      <c r="H9" s="352">
        <f t="shared" si="0"/>
        <v>0</v>
      </c>
      <c r="I9" s="352">
        <f t="shared" si="0"/>
        <v>0</v>
      </c>
      <c r="J9" s="352">
        <f t="shared" si="0"/>
        <v>51000</v>
      </c>
      <c r="K9" s="352">
        <f t="shared" si="0"/>
        <v>0</v>
      </c>
    </row>
    <row r="10" spans="1:11" ht="21" hidden="1" customHeight="1" x14ac:dyDescent="0.6">
      <c r="A10" s="353" t="s">
        <v>39</v>
      </c>
      <c r="B10" s="354" t="str">
        <f>+'[4]ดำเนินงานครุภัณฑ์ 310061ยั่งยืน'!E10</f>
        <v>โครงการยกระดับคุณภาพผู้เรียน ค่าสื่อการเรียนการสอน</v>
      </c>
      <c r="C10" s="355" t="str">
        <f>+'[4]ดำเนินงานครุภัณฑ์ 310061ยั่งยืน'!C10</f>
        <v>20004 31006100 2000000</v>
      </c>
      <c r="D10" s="356">
        <f>SUM(D11:D13)</f>
        <v>51000</v>
      </c>
      <c r="E10" s="356">
        <f t="shared" ref="E10:J10" si="2">SUM(E11:E13)</f>
        <v>0</v>
      </c>
      <c r="F10" s="356">
        <f t="shared" si="2"/>
        <v>0</v>
      </c>
      <c r="G10" s="356"/>
      <c r="H10" s="356">
        <f t="shared" si="2"/>
        <v>0</v>
      </c>
      <c r="I10" s="356">
        <f t="shared" si="2"/>
        <v>0</v>
      </c>
      <c r="J10" s="356">
        <f t="shared" si="2"/>
        <v>51000</v>
      </c>
      <c r="K10" s="356">
        <f t="shared" ref="K10" si="3">SUM(K11:K12)</f>
        <v>0</v>
      </c>
    </row>
    <row r="11" spans="1:11" ht="21" hidden="1" customHeight="1" x14ac:dyDescent="0.6">
      <c r="A11" s="357" t="s">
        <v>86</v>
      </c>
      <c r="B11" s="358" t="str">
        <f>+'[4]ดำเนินงานครุภัณฑ์ 310061ยั่งยืน'!E11</f>
        <v>ร.ร.วัดลานนา</v>
      </c>
      <c r="C11" s="359"/>
      <c r="D11" s="360">
        <f>+'[4]ดำเนินงานครุภัณฑ์ 310061ยั่งยืน'!F13</f>
        <v>14000</v>
      </c>
      <c r="E11" s="360">
        <f>+'[4]ดำเนินงานครุภัณฑ์ 310061ยั่งยืน'!G13</f>
        <v>0</v>
      </c>
      <c r="F11" s="360">
        <f>+'[4]ดำเนินงานครุภัณฑ์ 310061ยั่งยืน'!H13</f>
        <v>0</v>
      </c>
      <c r="G11" s="360">
        <f>+'[4]ดำเนินงานครุภัณฑ์ 310061ยั่งยืน'!I13</f>
        <v>0</v>
      </c>
      <c r="H11" s="360">
        <f>+'[4]ดำเนินงานครุภัณฑ์ 310061ยั่งยืน'!J13</f>
        <v>0</v>
      </c>
      <c r="I11" s="360">
        <f>+'[4]ดำเนินงานครุภัณฑ์ 310061ยั่งยืน'!K13</f>
        <v>0</v>
      </c>
      <c r="J11" s="360">
        <f>+'[4]ดำเนินงานครุภัณฑ์ 310061ยั่งยืน'!L13</f>
        <v>14000</v>
      </c>
      <c r="K11" s="360">
        <f>+D11-E11-F11-G11-H11-I11-J11</f>
        <v>0</v>
      </c>
    </row>
    <row r="12" spans="1:11" ht="21" hidden="1" customHeight="1" x14ac:dyDescent="0.6">
      <c r="A12" s="357" t="s">
        <v>87</v>
      </c>
      <c r="B12" s="358" t="str">
        <f>+'[4]ดำเนินงานครุภัณฑ์ 310061ยั่งยืน'!E14</f>
        <v>ร.ร.นิกรราษฎร์บูรณะ</v>
      </c>
      <c r="C12" s="359"/>
      <c r="D12" s="360">
        <f>+'[4]ดำเนินงานครุภัณฑ์ 310061ยั่งยืน'!F16</f>
        <v>14000</v>
      </c>
      <c r="E12" s="360">
        <f>+'[4]ดำเนินงานครุภัณฑ์ 310061ยั่งยืน'!G16</f>
        <v>0</v>
      </c>
      <c r="F12" s="360">
        <f>+'[4]ดำเนินงานครุภัณฑ์ 310061ยั่งยืน'!H16</f>
        <v>0</v>
      </c>
      <c r="G12" s="360">
        <f>+'[4]ดำเนินงานครุภัณฑ์ 310061ยั่งยืน'!I16</f>
        <v>0</v>
      </c>
      <c r="H12" s="360">
        <f>+'[4]ดำเนินงานครุภัณฑ์ 310061ยั่งยืน'!J16</f>
        <v>0</v>
      </c>
      <c r="I12" s="360">
        <f>+'[4]ดำเนินงานครุภัณฑ์ 310061ยั่งยืน'!K16</f>
        <v>0</v>
      </c>
      <c r="J12" s="360">
        <f>+'[4]ดำเนินงานครุภัณฑ์ 310061ยั่งยืน'!L16</f>
        <v>14000</v>
      </c>
      <c r="K12" s="360">
        <f>+D12-E12-F12-G12-H12-I12-J12</f>
        <v>0</v>
      </c>
    </row>
    <row r="13" spans="1:11" ht="21" hidden="1" customHeight="1" x14ac:dyDescent="0.6">
      <c r="A13" s="357" t="s">
        <v>88</v>
      </c>
      <c r="B13" s="358" t="str">
        <f>+'[4]ดำเนินงานครุภัณฑ์ 310061ยั่งยืน'!E17</f>
        <v>ร.ร.วัดสมุหราษฎร์บำรุง</v>
      </c>
      <c r="C13" s="359"/>
      <c r="D13" s="360">
        <f>+'[4]ดำเนินงานครุภัณฑ์ 310061ยั่งยืน'!F21</f>
        <v>23000</v>
      </c>
      <c r="E13" s="360">
        <f>+'[4]ดำเนินงานครุภัณฑ์ 310061ยั่งยืน'!G21</f>
        <v>0</v>
      </c>
      <c r="F13" s="360">
        <f>+'[4]ดำเนินงานครุภัณฑ์ 310061ยั่งยืน'!H21</f>
        <v>0</v>
      </c>
      <c r="G13" s="360"/>
      <c r="H13" s="360">
        <f>+'[4]ดำเนินงานครุภัณฑ์ 310061ยั่งยืน'!I21</f>
        <v>0</v>
      </c>
      <c r="I13" s="360">
        <f>+'[4]ดำเนินงานครุภัณฑ์ 310061ยั่งยืน'!J21</f>
        <v>0</v>
      </c>
      <c r="J13" s="360">
        <f>+'[4]ดำเนินงานครุภัณฑ์ 310061ยั่งยืน'!K21</f>
        <v>23000</v>
      </c>
      <c r="K13" s="360"/>
    </row>
    <row r="14" spans="1:11" ht="21" hidden="1" customHeight="1" x14ac:dyDescent="0.6">
      <c r="A14" s="349"/>
      <c r="B14" s="350" t="str">
        <f>+'[4]ดำเนินงานครุภัณฑ์ 310061ยั่งยืน'!E22</f>
        <v>งบลงทุน ค่าครุภัณฑ์ 6611310</v>
      </c>
      <c r="C14" s="361" t="str">
        <f>+'[4]ดำเนินงานครุภัณฑ์ 310061ยั่งยืน'!D22</f>
        <v>6611310</v>
      </c>
      <c r="D14" s="352">
        <f>+D15+D22</f>
        <v>199098.57</v>
      </c>
      <c r="E14" s="352">
        <f t="shared" ref="E14:K14" si="4">+E15+E22</f>
        <v>0</v>
      </c>
      <c r="F14" s="352">
        <f t="shared" si="4"/>
        <v>0</v>
      </c>
      <c r="G14" s="352"/>
      <c r="H14" s="352">
        <f t="shared" si="4"/>
        <v>0</v>
      </c>
      <c r="I14" s="352">
        <f t="shared" si="4"/>
        <v>15900</v>
      </c>
      <c r="J14" s="352">
        <f t="shared" si="4"/>
        <v>183198.57</v>
      </c>
      <c r="K14" s="352">
        <f t="shared" si="4"/>
        <v>0</v>
      </c>
    </row>
    <row r="15" spans="1:11" ht="21" hidden="1" customHeight="1" x14ac:dyDescent="0.6">
      <c r="A15" s="349"/>
      <c r="B15" s="350" t="str">
        <f>+'[4]ดำเนินงานครุภัณฑ์ 310061ยั่งยืน'!E23</f>
        <v>ครุภัณฑ์สำนักงาน 120601</v>
      </c>
      <c r="C15" s="362">
        <f>+'[4]ดำเนินงานครุภัณฑ์ 310061ยั่งยืน'!D23</f>
        <v>0</v>
      </c>
      <c r="D15" s="352">
        <f>+D16+D18+D20</f>
        <v>79298.570000000007</v>
      </c>
      <c r="E15" s="352">
        <f t="shared" ref="E15:K15" si="5">+E16+E18+E20</f>
        <v>0</v>
      </c>
      <c r="F15" s="352">
        <f t="shared" si="5"/>
        <v>0</v>
      </c>
      <c r="G15" s="352"/>
      <c r="H15" s="352">
        <f t="shared" si="5"/>
        <v>0</v>
      </c>
      <c r="I15" s="352">
        <f t="shared" si="5"/>
        <v>15900</v>
      </c>
      <c r="J15" s="352">
        <f t="shared" si="5"/>
        <v>63398.57</v>
      </c>
      <c r="K15" s="352">
        <f t="shared" si="5"/>
        <v>0</v>
      </c>
    </row>
    <row r="16" spans="1:11" ht="21" hidden="1" customHeight="1" x14ac:dyDescent="0.25">
      <c r="A16" s="341" t="str">
        <f>+[4]งบ66สิ่งก่อสร้า!A9</f>
        <v>1.1.1</v>
      </c>
      <c r="B16" s="363" t="str">
        <f>+'[4]ดำเนินงานครุภัณฑ์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16" s="364" t="str">
        <f>+'[4]ดำเนินงานครุภัณฑ์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16" s="344">
        <f>+D17</f>
        <v>35499.39</v>
      </c>
      <c r="E16" s="344">
        <f t="shared" ref="E16:K16" si="6">+E17</f>
        <v>0</v>
      </c>
      <c r="F16" s="344">
        <f t="shared" si="6"/>
        <v>0</v>
      </c>
      <c r="G16" s="344"/>
      <c r="H16" s="344">
        <f t="shared" si="6"/>
        <v>0</v>
      </c>
      <c r="I16" s="344">
        <f t="shared" si="6"/>
        <v>0</v>
      </c>
      <c r="J16" s="344">
        <f t="shared" si="6"/>
        <v>35499.39</v>
      </c>
      <c r="K16" s="344">
        <f t="shared" si="6"/>
        <v>0</v>
      </c>
    </row>
    <row r="17" spans="1:11" ht="21" hidden="1" customHeight="1" x14ac:dyDescent="0.6">
      <c r="A17" s="357" t="str">
        <f>+'[4]ดำเนินงานครุภัณฑ์ 310061ยั่งยืน'!A25</f>
        <v>1)</v>
      </c>
      <c r="B17" s="365" t="str">
        <f>+'[4]ดำเนินงานครุภัณฑ์ 310061ยั่งยืน'!E25</f>
        <v>สพป.ปท.2</v>
      </c>
      <c r="C17" s="366" t="str">
        <f>+'[4]ดำเนินงานครุภัณฑ์ 310061ยั่งยืน'!D24</f>
        <v>20004 31006100 3110010</v>
      </c>
      <c r="D17" s="367">
        <f>+'[4]ดำเนินงานครุภัณฑ์ 310061ยั่งยืน'!F29</f>
        <v>35499.39</v>
      </c>
      <c r="E17" s="367">
        <f>+'[4]ดำเนินงานครุภัณฑ์ 310061ยั่งยืน'!G29</f>
        <v>0</v>
      </c>
      <c r="F17" s="367">
        <f>+'[4]ดำเนินงานครุภัณฑ์ 310061ยั่งยืน'!H29</f>
        <v>0</v>
      </c>
      <c r="G17" s="367"/>
      <c r="H17" s="367">
        <f>+'[4]ดำเนินงานครุภัณฑ์ 310061ยั่งยืน'!I29</f>
        <v>0</v>
      </c>
      <c r="I17" s="367">
        <f>+'[4]ดำเนินงานครุภัณฑ์ 310061ยั่งยืน'!J29</f>
        <v>0</v>
      </c>
      <c r="J17" s="367">
        <f>+'[4]ดำเนินงานครุภัณฑ์ 310061ยั่งยืน'!K29</f>
        <v>35499.39</v>
      </c>
      <c r="K17" s="367">
        <f>+'[4]ดำเนินงานครุภัณฑ์ 310061ยั่งยืน'!L29</f>
        <v>0</v>
      </c>
    </row>
    <row r="18" spans="1:11" ht="21" hidden="1" customHeight="1" x14ac:dyDescent="0.25">
      <c r="A18" s="341">
        <f>+'[4]ดำเนินงานครุภัณฑ์ 310061ยั่งยืน'!A30</f>
        <v>2</v>
      </c>
      <c r="B18" s="368" t="str">
        <f>+'[4]ดำเนินงานครุภัณฑ์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18" s="364" t="str">
        <f>+'[4]ดำเนินงานครุภัณฑ์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18" s="344">
        <f>+D19</f>
        <v>27899.18</v>
      </c>
      <c r="E18" s="344">
        <f t="shared" ref="E18:J18" si="7">+E19</f>
        <v>0</v>
      </c>
      <c r="F18" s="344">
        <f t="shared" si="7"/>
        <v>0</v>
      </c>
      <c r="G18" s="344"/>
      <c r="H18" s="344">
        <f t="shared" si="7"/>
        <v>0</v>
      </c>
      <c r="I18" s="344">
        <f t="shared" si="7"/>
        <v>0</v>
      </c>
      <c r="J18" s="344">
        <f t="shared" si="7"/>
        <v>27899.18</v>
      </c>
      <c r="K18" s="344">
        <f>+K19</f>
        <v>0</v>
      </c>
    </row>
    <row r="19" spans="1:11" ht="21" hidden="1" customHeight="1" x14ac:dyDescent="0.6">
      <c r="A19" s="357" t="str">
        <f>+'[4]ดำเนินงานครุภัณฑ์ 310061ยั่งยืน'!A31</f>
        <v>1)</v>
      </c>
      <c r="B19" s="369" t="str">
        <f>+'[4]ดำเนินงานครุภัณฑ์ 310061ยั่งยืน'!E31</f>
        <v>สพป.ปท.2</v>
      </c>
      <c r="C19" s="370" t="str">
        <f>+'[4]ดำเนินงานครุภัณฑ์ 310061ยั่งยืน'!D30</f>
        <v>20005 31006100 3110011</v>
      </c>
      <c r="D19" s="371">
        <f>+'[4]ดำเนินงานครุภัณฑ์ 310061ยั่งยืน'!F34</f>
        <v>27899.18</v>
      </c>
      <c r="E19" s="371">
        <f>+'[4]ดำเนินงานครุภัณฑ์ 310061ยั่งยืน'!G34</f>
        <v>0</v>
      </c>
      <c r="F19" s="371">
        <f>+'[4]ดำเนินงานครุภัณฑ์ 310061ยั่งยืน'!H34</f>
        <v>0</v>
      </c>
      <c r="G19" s="371"/>
      <c r="H19" s="371">
        <f>+'[4]ดำเนินงานครุภัณฑ์ 310061ยั่งยืน'!I34</f>
        <v>0</v>
      </c>
      <c r="I19" s="371">
        <f>+'[4]ดำเนินงานครุภัณฑ์ 310061ยั่งยืน'!J34</f>
        <v>0</v>
      </c>
      <c r="J19" s="371">
        <f>+'[4]ดำเนินงานครุภัณฑ์ 310061ยั่งยืน'!K34</f>
        <v>27899.18</v>
      </c>
      <c r="K19" s="371">
        <f>+'[4]ดำเนินงานครุภัณฑ์ 310061ยั่งยืน'!L34</f>
        <v>0</v>
      </c>
    </row>
    <row r="20" spans="1:11" ht="42" hidden="1" customHeight="1" x14ac:dyDescent="0.25">
      <c r="A20" s="341">
        <f>+'[4]ดำเนินงานครุภัณฑ์ 310061ยั่งยืน'!A35</f>
        <v>3</v>
      </c>
      <c r="B20" s="368" t="str">
        <f>+'[4]ดำเนินงานครุภัณฑ์ 310061ยั่งยืน'!E35</f>
        <v xml:space="preserve">โพเดียม </v>
      </c>
      <c r="C20" s="364" t="str">
        <f>+'[4]ดำเนินงานครุภัณฑ์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20" s="344">
        <f>+D21</f>
        <v>15900</v>
      </c>
      <c r="E20" s="344">
        <f t="shared" ref="E20:K20" si="8">+E21</f>
        <v>0</v>
      </c>
      <c r="F20" s="344">
        <f t="shared" si="8"/>
        <v>0</v>
      </c>
      <c r="G20" s="344"/>
      <c r="H20" s="344">
        <f t="shared" si="8"/>
        <v>0</v>
      </c>
      <c r="I20" s="344">
        <f t="shared" si="8"/>
        <v>15900</v>
      </c>
      <c r="J20" s="344">
        <f t="shared" si="8"/>
        <v>0</v>
      </c>
      <c r="K20" s="344">
        <f t="shared" si="8"/>
        <v>0</v>
      </c>
    </row>
    <row r="21" spans="1:11" ht="21" hidden="1" customHeight="1" x14ac:dyDescent="0.6">
      <c r="A21" s="357" t="str">
        <f>+'[4]ดำเนินงานครุภัณฑ์ 310061ยั่งยืน'!A36</f>
        <v>1)</v>
      </c>
      <c r="B21" s="369" t="str">
        <f>+'[4]ดำเนินงานครุภัณฑ์ 310061ยั่งยืน'!E36</f>
        <v>สพป.ปท.2</v>
      </c>
      <c r="C21" s="370" t="str">
        <f>+'[4]ดำเนินงานครุภัณฑ์ 310061ยั่งยืน'!D35</f>
        <v>20008 31006100 3110014</v>
      </c>
      <c r="D21" s="371">
        <f>+'[4]ดำเนินงานครุภัณฑ์ 310061ยั่งยืน'!F36</f>
        <v>15900</v>
      </c>
      <c r="E21" s="371">
        <f>+'[4]ดำเนินงานครุภัณฑ์ 310061ยั่งยืน'!G39</f>
        <v>0</v>
      </c>
      <c r="F21" s="371">
        <f>+'[4]ดำเนินงานครุภัณฑ์ 310061ยั่งยืน'!H39</f>
        <v>0</v>
      </c>
      <c r="G21" s="371">
        <f>+'[4]ดำเนินงานครุภัณฑ์ 310061ยั่งยืน'!I39</f>
        <v>0</v>
      </c>
      <c r="H21" s="371">
        <f>+'[4]ดำเนินงานครุภัณฑ์ 310061ยั่งยืน'!J39</f>
        <v>0</v>
      </c>
      <c r="I21" s="371">
        <f>+'[4]ดำเนินงานครุภัณฑ์ 310061ยั่งยืน'!K39</f>
        <v>15900</v>
      </c>
      <c r="J21" s="371">
        <f>+'[4]ดำเนินงานครุภัณฑ์ 310061ยั่งยืน'!L39</f>
        <v>0</v>
      </c>
      <c r="K21" s="371">
        <f>+'[4]ดำเนินงานครุภัณฑ์ 310061ยั่งยืน'!L36</f>
        <v>0</v>
      </c>
    </row>
    <row r="22" spans="1:11" ht="21" hidden="1" customHeight="1" x14ac:dyDescent="0.6">
      <c r="A22" s="349"/>
      <c r="B22" s="350" t="str">
        <f>+'[4]ดำเนินงานครุภัณฑ์ 310061ยั่งยืน'!E40</f>
        <v>ครุภัณฑ์โฆษณาและเผยแพร่ 120601</v>
      </c>
      <c r="C22" s="362">
        <f>+'[4]ดำเนินงานครุภัณฑ์ 310061ยั่งยืน'!D27</f>
        <v>0</v>
      </c>
      <c r="D22" s="352">
        <f>+D23+D25+D27</f>
        <v>119800</v>
      </c>
      <c r="E22" s="352">
        <f t="shared" ref="E22:K22" si="9">+E23+E25+E27</f>
        <v>0</v>
      </c>
      <c r="F22" s="352">
        <f t="shared" si="9"/>
        <v>0</v>
      </c>
      <c r="G22" s="352"/>
      <c r="H22" s="352">
        <f t="shared" si="9"/>
        <v>0</v>
      </c>
      <c r="I22" s="352">
        <f t="shared" si="9"/>
        <v>0</v>
      </c>
      <c r="J22" s="352">
        <f t="shared" si="9"/>
        <v>119800</v>
      </c>
      <c r="K22" s="352">
        <f t="shared" si="9"/>
        <v>0</v>
      </c>
    </row>
    <row r="23" spans="1:11" ht="21" hidden="1" customHeight="1" x14ac:dyDescent="0.25">
      <c r="A23" s="341">
        <f>+'[4]ดำเนินงานครุภัณฑ์ 310061ยั่งยืน'!A41</f>
        <v>1</v>
      </c>
      <c r="B23" s="1078" t="str">
        <f>+'[4]ดำเนินงานครุภัณฑ์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23" s="364" t="str">
        <f>+'[4]ดำเนินงานครุภัณฑ์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23" s="344">
        <f>+D24</f>
        <v>45000</v>
      </c>
      <c r="E23" s="344">
        <f t="shared" ref="E23:K23" si="10">+E24</f>
        <v>0</v>
      </c>
      <c r="F23" s="344">
        <f t="shared" si="10"/>
        <v>0</v>
      </c>
      <c r="G23" s="344"/>
      <c r="H23" s="344">
        <f t="shared" si="10"/>
        <v>0</v>
      </c>
      <c r="I23" s="344">
        <f t="shared" si="10"/>
        <v>0</v>
      </c>
      <c r="J23" s="344">
        <f t="shared" si="10"/>
        <v>45000</v>
      </c>
      <c r="K23" s="344">
        <f t="shared" si="10"/>
        <v>0</v>
      </c>
    </row>
    <row r="24" spans="1:11" ht="15.75" hidden="1" customHeight="1" x14ac:dyDescent="0.6">
      <c r="A24" s="357" t="str">
        <f>+'[4]ดำเนินงานครุภัณฑ์ 310061ยั่งยืน'!A42</f>
        <v>1)</v>
      </c>
      <c r="B24" s="369" t="str">
        <f>+'[4]ดำเนินงานครุภัณฑ์ 310061ยั่งยืน'!E53</f>
        <v>สพป.ปท.2</v>
      </c>
      <c r="C24" s="370" t="str">
        <f>+'[4]ดำเนินงานครุภัณฑ์ 310061ยั่งยืน'!D41</f>
        <v>20007 31006100 3110012</v>
      </c>
      <c r="D24" s="371">
        <f>+'[4]ดำเนินงานครุภัณฑ์ 310061ยั่งยืน'!F46</f>
        <v>45000</v>
      </c>
      <c r="E24" s="371">
        <f>+'[4]ดำเนินงานครุภัณฑ์ 310061ยั่งยืน'!G46</f>
        <v>0</v>
      </c>
      <c r="F24" s="371">
        <f>+'[4]ดำเนินงานครุภัณฑ์ 310061ยั่งยืน'!H46</f>
        <v>0</v>
      </c>
      <c r="G24" s="371"/>
      <c r="H24" s="371">
        <f>+'[4]ดำเนินงานครุภัณฑ์ 310061ยั่งยืน'!I46</f>
        <v>0</v>
      </c>
      <c r="I24" s="371">
        <f>+'[4]ดำเนินงานครุภัณฑ์ 310061ยั่งยืน'!J46</f>
        <v>0</v>
      </c>
      <c r="J24" s="371">
        <f>+'[4]ดำเนินงานครุภัณฑ์ 310061ยั่งยืน'!K46</f>
        <v>45000</v>
      </c>
      <c r="K24" s="371">
        <f>+'[4]ดำเนินงานครุภัณฑ์ 310061ยั่งยืน'!L46</f>
        <v>0</v>
      </c>
    </row>
    <row r="25" spans="1:11" ht="21" hidden="1" customHeight="1" x14ac:dyDescent="0.25">
      <c r="A25" s="341">
        <f>+'[4]ดำเนินงานครุภัณฑ์ 310061ยั่งยืน'!A47</f>
        <v>2</v>
      </c>
      <c r="B25" s="368" t="str">
        <f>+'[4]ดำเนินงานครุภัณฑ์ 310061ยั่งยืน'!E47</f>
        <v xml:space="preserve">ไมโครโฟนไร้สาย </v>
      </c>
      <c r="C25" s="364" t="str">
        <f>+'[4]ดำเนินงานครุภัณฑ์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25" s="344">
        <f>+D26</f>
        <v>24900</v>
      </c>
      <c r="E25" s="344">
        <f t="shared" ref="E25:K25" si="11">+E26</f>
        <v>0</v>
      </c>
      <c r="F25" s="344">
        <f t="shared" si="11"/>
        <v>0</v>
      </c>
      <c r="G25" s="344"/>
      <c r="H25" s="344">
        <f t="shared" si="11"/>
        <v>0</v>
      </c>
      <c r="I25" s="344">
        <f t="shared" si="11"/>
        <v>0</v>
      </c>
      <c r="J25" s="344">
        <f t="shared" si="11"/>
        <v>24900</v>
      </c>
      <c r="K25" s="344">
        <f t="shared" si="11"/>
        <v>0</v>
      </c>
    </row>
    <row r="26" spans="1:11" ht="21" hidden="1" customHeight="1" x14ac:dyDescent="0.6">
      <c r="A26" s="357" t="str">
        <f>+'[4]ดำเนินงานครุภัณฑ์ 310061ยั่งยืน'!A48</f>
        <v>1)</v>
      </c>
      <c r="B26" s="369" t="str">
        <f>+'[4]ดำเนินงานครุภัณฑ์ 310061ยั่งยืน'!E48</f>
        <v>สพป.ปท.2</v>
      </c>
      <c r="C26" s="370" t="str">
        <f>+'[4]ดำเนินงานครุภัณฑ์ 310061ยั่งยืน'!D47</f>
        <v>20008 31006100 3110013</v>
      </c>
      <c r="D26" s="371">
        <f>+'[4]ดำเนินงานครุภัณฑ์ 310061ยั่งยืน'!F51</f>
        <v>24900</v>
      </c>
      <c r="E26" s="371">
        <f>+'[4]ดำเนินงานครุภัณฑ์ 310061ยั่งยืน'!G51</f>
        <v>0</v>
      </c>
      <c r="F26" s="371">
        <f>+'[4]ดำเนินงานครุภัณฑ์ 310061ยั่งยืน'!H51</f>
        <v>0</v>
      </c>
      <c r="G26" s="371"/>
      <c r="H26" s="371">
        <f>+'[4]ดำเนินงานครุภัณฑ์ 310061ยั่งยืน'!I51</f>
        <v>0</v>
      </c>
      <c r="I26" s="371">
        <f>+'[4]ดำเนินงานครุภัณฑ์ 310061ยั่งยืน'!J51</f>
        <v>0</v>
      </c>
      <c r="J26" s="371">
        <f>+'[4]ดำเนินงานครุภัณฑ์ 310061ยั่งยืน'!K51</f>
        <v>24900</v>
      </c>
      <c r="K26" s="371">
        <f>+'[4]ดำเนินงานครุภัณฑ์ 310061ยั่งยืน'!L51</f>
        <v>0</v>
      </c>
    </row>
    <row r="27" spans="1:11" ht="21" hidden="1" customHeight="1" x14ac:dyDescent="0.25">
      <c r="A27" s="341">
        <f>+'[4]ดำเนินงานครุภัณฑ์ 310061ยั่งยืน'!A52</f>
        <v>3</v>
      </c>
      <c r="B27" s="368" t="str">
        <f>+'[4]ดำเนินงานครุภัณฑ์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27" s="364" t="str">
        <f>+'[4]ดำเนินงานครุภัณฑ์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27" s="344">
        <f>+D28</f>
        <v>49900</v>
      </c>
      <c r="E27" s="344">
        <f t="shared" ref="E27:K27" si="12">+E28</f>
        <v>0</v>
      </c>
      <c r="F27" s="344">
        <f t="shared" si="12"/>
        <v>0</v>
      </c>
      <c r="G27" s="344"/>
      <c r="H27" s="344">
        <f t="shared" si="12"/>
        <v>0</v>
      </c>
      <c r="I27" s="344">
        <f t="shared" si="12"/>
        <v>0</v>
      </c>
      <c r="J27" s="344">
        <f t="shared" si="12"/>
        <v>49900</v>
      </c>
      <c r="K27" s="344">
        <f t="shared" si="12"/>
        <v>0</v>
      </c>
    </row>
    <row r="28" spans="1:11" ht="15" hidden="1" customHeight="1" x14ac:dyDescent="0.6">
      <c r="A28" s="357" t="str">
        <f>+'[4]ดำเนินงานครุภัณฑ์ 310061ยั่งยืน'!A53</f>
        <v>1)</v>
      </c>
      <c r="B28" s="369" t="str">
        <f>+'[4]ดำเนินงานครุภัณฑ์ 310061ยั่งยืน'!E53</f>
        <v>สพป.ปท.2</v>
      </c>
      <c r="C28" s="370" t="str">
        <f>+'[4]ดำเนินงานครุภัณฑ์ 310061ยั่งยืน'!D52</f>
        <v>20009 31006100 3110015</v>
      </c>
      <c r="D28" s="371">
        <f>+'[4]ดำเนินงานครุภัณฑ์ 310061ยั่งยืน'!F56</f>
        <v>49900</v>
      </c>
      <c r="E28" s="371">
        <f>+'[4]ดำเนินงานครุภัณฑ์ 310061ยั่งยืน'!G56</f>
        <v>0</v>
      </c>
      <c r="F28" s="371">
        <f>+'[4]ดำเนินงานครุภัณฑ์ 310061ยั่งยืน'!H56</f>
        <v>0</v>
      </c>
      <c r="G28" s="371"/>
      <c r="H28" s="371">
        <f>+'[4]ดำเนินงานครุภัณฑ์ 310061ยั่งยืน'!I56</f>
        <v>0</v>
      </c>
      <c r="I28" s="371">
        <f>+'[4]ดำเนินงานครุภัณฑ์ 310061ยั่งยืน'!J56</f>
        <v>0</v>
      </c>
      <c r="J28" s="371">
        <f>+'[4]ดำเนินงานครุภัณฑ์ 310061ยั่งยืน'!K56</f>
        <v>49900</v>
      </c>
      <c r="K28" s="371">
        <f>+'[4]ดำเนินงานครุภัณฑ์ 310061ยั่งยืน'!L56</f>
        <v>0</v>
      </c>
    </row>
    <row r="29" spans="1:11" ht="15" hidden="1" customHeight="1" x14ac:dyDescent="0.6">
      <c r="A29" s="337" t="s">
        <v>89</v>
      </c>
      <c r="B29" s="372" t="str">
        <f>+[4]งบ66สิ่งก่อสร้า!E5</f>
        <v>แผนงานพื้นฐานด้านการพัฒนาและเสริมสร้างศักยภาพทรัพยากรมนุษย์</v>
      </c>
      <c r="C29" s="373"/>
      <c r="D29" s="374">
        <f t="shared" ref="D29:K29" si="13">+D30+D60</f>
        <v>4013400</v>
      </c>
      <c r="E29" s="374">
        <f t="shared" si="13"/>
        <v>0</v>
      </c>
      <c r="F29" s="374">
        <f t="shared" si="13"/>
        <v>0</v>
      </c>
      <c r="G29" s="374">
        <f t="shared" si="13"/>
        <v>0</v>
      </c>
      <c r="H29" s="374">
        <f t="shared" si="13"/>
        <v>1582200</v>
      </c>
      <c r="I29" s="374">
        <f t="shared" si="13"/>
        <v>0</v>
      </c>
      <c r="J29" s="374">
        <f t="shared" si="13"/>
        <v>2431200</v>
      </c>
      <c r="K29" s="374">
        <f t="shared" si="13"/>
        <v>0</v>
      </c>
    </row>
    <row r="30" spans="1:11" ht="15" hidden="1" customHeight="1" x14ac:dyDescent="0.6">
      <c r="A30" s="375">
        <v>1</v>
      </c>
      <c r="B30" s="376" t="str">
        <f>+[4]งบ66สิ่งก่อสร้า!E6</f>
        <v xml:space="preserve">ผลผลิตผู้จบการศึกษาภาคบังคับ </v>
      </c>
      <c r="C30" s="377" t="str">
        <f>+[4]งบ66สิ่งก่อสร้า!D6</f>
        <v>20004 35000200</v>
      </c>
      <c r="D30" s="378">
        <f>+D31+D53</f>
        <v>3680400</v>
      </c>
      <c r="E30" s="378">
        <f t="shared" ref="E30:K30" si="14">+E31+E53</f>
        <v>0</v>
      </c>
      <c r="F30" s="378">
        <f t="shared" si="14"/>
        <v>0</v>
      </c>
      <c r="G30" s="378"/>
      <c r="H30" s="378">
        <f t="shared" si="14"/>
        <v>1582200</v>
      </c>
      <c r="I30" s="378">
        <f t="shared" si="14"/>
        <v>0</v>
      </c>
      <c r="J30" s="378">
        <f t="shared" si="14"/>
        <v>2098200</v>
      </c>
      <c r="K30" s="378">
        <f t="shared" si="14"/>
        <v>0</v>
      </c>
    </row>
    <row r="31" spans="1:11" ht="15" hidden="1" customHeight="1" x14ac:dyDescent="0.25">
      <c r="A31" s="379">
        <f>+'[4]สิ่งก่อสร้าง  65'!A61</f>
        <v>3.1</v>
      </c>
      <c r="B31" s="380" t="str">
        <f>+'[4]สิ่งก่อสร้าง  65'!E61</f>
        <v xml:space="preserve">กิจกรรมการจัดการศึกษาประถมศึกษาสำหรับโรงเรียนปกติ  </v>
      </c>
      <c r="C31" s="381" t="str">
        <f>+'[4]สิ่งก่อสร้าง  65'!F61</f>
        <v>200041300P2791</v>
      </c>
      <c r="D31" s="382">
        <f>+D32+D38</f>
        <v>0</v>
      </c>
      <c r="E31" s="382">
        <f t="shared" ref="E31:K31" si="15">+E32+E38</f>
        <v>0</v>
      </c>
      <c r="F31" s="382">
        <f t="shared" si="15"/>
        <v>0</v>
      </c>
      <c r="G31" s="382"/>
      <c r="H31" s="382">
        <f t="shared" si="15"/>
        <v>0</v>
      </c>
      <c r="I31" s="382">
        <f t="shared" si="15"/>
        <v>0</v>
      </c>
      <c r="J31" s="382">
        <f t="shared" si="15"/>
        <v>0</v>
      </c>
      <c r="K31" s="382">
        <f t="shared" si="15"/>
        <v>0</v>
      </c>
    </row>
    <row r="32" spans="1:11" ht="15" hidden="1" customHeight="1" x14ac:dyDescent="0.6">
      <c r="A32" s="349"/>
      <c r="B32" s="350" t="str">
        <f>+'[4]สิ่งก่อสร้าง  65'!E62</f>
        <v>งบดำเนินงาน</v>
      </c>
      <c r="C32" s="383" t="str">
        <f>+'[4]สิ่งก่อสร้าง  65'!F62</f>
        <v>6411200</v>
      </c>
      <c r="D32" s="384">
        <f>+'[4]สิ่งก่อสร้าง  65'!G62</f>
        <v>0</v>
      </c>
      <c r="E32" s="384">
        <f>+'[4]สิ่งก่อสร้าง  65'!H62</f>
        <v>0</v>
      </c>
      <c r="F32" s="384">
        <f>+'[4]สิ่งก่อสร้าง  65'!I62</f>
        <v>0</v>
      </c>
      <c r="G32" s="384"/>
      <c r="H32" s="384">
        <f>+'[4]สิ่งก่อสร้าง  65'!J62</f>
        <v>0</v>
      </c>
      <c r="I32" s="384">
        <f>+'[4]สิ่งก่อสร้าง  65'!K62</f>
        <v>0</v>
      </c>
      <c r="J32" s="384">
        <f>+'[4]สิ่งก่อสร้าง  65'!L62</f>
        <v>0</v>
      </c>
      <c r="K32" s="385">
        <f>+'[4]สิ่งก่อสร้าง  65'!M62</f>
        <v>0</v>
      </c>
    </row>
    <row r="33" spans="1:11" ht="15" hidden="1" customHeight="1" x14ac:dyDescent="0.6">
      <c r="A33" s="386" t="str">
        <f>+'[4]สิ่งก่อสร้าง  65'!A63</f>
        <v>3.1.1</v>
      </c>
      <c r="B33" s="387" t="str">
        <f>+'[4]สิ่งก่อสร้าง  65'!E63</f>
        <v>ปรับปรุงห้องซ่อมแซมห้องรองผอ.สพป.ปท.2</v>
      </c>
      <c r="C33" s="388"/>
      <c r="D33" s="389">
        <f>+'[4]สิ่งก่อสร้าง  65'!G63</f>
        <v>0</v>
      </c>
      <c r="E33" s="389">
        <f>+'[4]สิ่งก่อสร้าง  65'!H63</f>
        <v>0</v>
      </c>
      <c r="F33" s="389">
        <f>+'[4]สิ่งก่อสร้าง  65'!I63</f>
        <v>0</v>
      </c>
      <c r="G33" s="389"/>
      <c r="H33" s="389">
        <f>+'[4]สิ่งก่อสร้าง  65'!J63</f>
        <v>0</v>
      </c>
      <c r="I33" s="389">
        <f>+'[4]สิ่งก่อสร้าง  65'!K63</f>
        <v>0</v>
      </c>
      <c r="J33" s="389">
        <f>+'[4]สิ่งก่อสร้าง  65'!L63</f>
        <v>0</v>
      </c>
      <c r="K33" s="389">
        <f>+'[4]สิ่งก่อสร้าง  65'!M63</f>
        <v>0</v>
      </c>
    </row>
    <row r="34" spans="1:11" ht="21" x14ac:dyDescent="0.25">
      <c r="A34" s="390" t="str">
        <f>+'[4]สิ่งก่อสร้าง  65'!A64</f>
        <v>3.1.1.1</v>
      </c>
      <c r="B34" s="391" t="str">
        <f>+'[4]สิ่งก่อสร้าง  65'!E64</f>
        <v>สพป.ปท.2</v>
      </c>
      <c r="C34" s="392" t="str">
        <f>+'[4]สิ่งก่อสร้าง  65'!F64</f>
        <v>2000436002000000</v>
      </c>
      <c r="D34" s="393">
        <f>+'[4]สิ่งก่อสร้าง  65'!G69</f>
        <v>0</v>
      </c>
      <c r="E34" s="393"/>
      <c r="F34" s="393">
        <f>+'[4]สิ่งก่อสร้าง  65'!I69</f>
        <v>0</v>
      </c>
      <c r="G34" s="393"/>
      <c r="H34" s="393">
        <f>+'[4]สิ่งก่อสร้าง  65'!J69</f>
        <v>0</v>
      </c>
      <c r="I34" s="393">
        <f>+'[4]สิ่งก่อสร้าง  65'!K69</f>
        <v>0</v>
      </c>
      <c r="J34" s="394"/>
      <c r="K34" s="393">
        <f>+'[4]สิ่งก่อสร้าง  65'!M69</f>
        <v>0</v>
      </c>
    </row>
    <row r="35" spans="1:11" ht="21" x14ac:dyDescent="0.25">
      <c r="A35" s="390" t="str">
        <f>+'[4]สิ่งก่อสร้าง  65'!A70</f>
        <v>3.1.2</v>
      </c>
      <c r="B35" s="393" t="str">
        <f>+'[4]สิ่งก่อสร้าง  65'!E70</f>
        <v>ปรับปรุงซ่อมแซมอาคารเอนกประสงค์</v>
      </c>
      <c r="C35" s="395">
        <f>+'[4]สิ่งก่อสร้าง  65'!F70</f>
        <v>0</v>
      </c>
      <c r="D35" s="396"/>
      <c r="E35" s="396"/>
      <c r="F35" s="396"/>
      <c r="G35" s="396"/>
      <c r="H35" s="396">
        <f>+'[4]สิ่งก่อสร้าง  65'!J70</f>
        <v>0</v>
      </c>
      <c r="I35" s="396"/>
      <c r="J35" s="396">
        <f>+'[4]สิ่งก่อสร้าง  65'!K70</f>
        <v>0</v>
      </c>
      <c r="K35" s="393">
        <f>+'[4]สิ่งก่อสร้าง  65'!M70</f>
        <v>0</v>
      </c>
    </row>
    <row r="36" spans="1:11" ht="42" hidden="1" customHeight="1" x14ac:dyDescent="0.25">
      <c r="A36" s="390" t="str">
        <f>+'[4]สิ่งก่อสร้าง  65'!A71</f>
        <v>3.1.2.1</v>
      </c>
      <c r="B36" s="391" t="str">
        <f>+'[4]สิ่งก่อสร้าง  65'!E71</f>
        <v>โรงเรียนวัดธรรมราษฎร์เจริญผล</v>
      </c>
      <c r="C36" s="392" t="str">
        <f>+'[4]สิ่งก่อสร้าง  65'!F71</f>
        <v>2000436002000000</v>
      </c>
      <c r="D36" s="393">
        <f>+'[4]สิ่งก่อสร้าง  65'!G76</f>
        <v>0</v>
      </c>
      <c r="E36" s="393"/>
      <c r="F36" s="393">
        <f>+'[4]สิ่งก่อสร้าง  65'!I76</f>
        <v>0</v>
      </c>
      <c r="G36" s="393"/>
      <c r="H36" s="393">
        <f>+'[4]สิ่งก่อสร้าง  65'!J76</f>
        <v>0</v>
      </c>
      <c r="I36" s="393"/>
      <c r="J36" s="393">
        <f>+'[4]สิ่งก่อสร้าง  65'!K76</f>
        <v>0</v>
      </c>
      <c r="K36" s="393">
        <f>+'[4]สิ่งก่อสร้าง  65'!M76</f>
        <v>0</v>
      </c>
    </row>
    <row r="37" spans="1:11" ht="21" hidden="1" customHeight="1" x14ac:dyDescent="0.6">
      <c r="A37" s="357"/>
      <c r="B37" s="357"/>
      <c r="C37" s="397"/>
      <c r="D37" s="357"/>
      <c r="E37" s="357"/>
      <c r="F37" s="357"/>
      <c r="G37" s="357"/>
      <c r="H37" s="357"/>
      <c r="I37" s="357"/>
      <c r="J37" s="357"/>
      <c r="K37" s="357"/>
    </row>
    <row r="38" spans="1:11" ht="21" hidden="1" customHeight="1" x14ac:dyDescent="0.6">
      <c r="A38" s="398">
        <f>+'[4]สิ่งก่อสร้าง  65'!A84</f>
        <v>0</v>
      </c>
      <c r="B38" s="399" t="str">
        <f>+'[4]สิ่งก่อสร้าง  65'!E84</f>
        <v>ค่าครุภัณฑ์</v>
      </c>
      <c r="C38" s="400">
        <f>+'[4]สิ่งก่อสร้าง  65'!F84</f>
        <v>0</v>
      </c>
      <c r="D38" s="398">
        <f>+'[4]สิ่งก่อสร้าง  65'!G84</f>
        <v>0</v>
      </c>
      <c r="E38" s="398">
        <f>+'[4]สิ่งก่อสร้าง  65'!H84</f>
        <v>0</v>
      </c>
      <c r="F38" s="398">
        <f>+'[4]สิ่งก่อสร้าง  65'!I84</f>
        <v>0</v>
      </c>
      <c r="G38" s="398"/>
      <c r="H38" s="398">
        <f>+'[4]สิ่งก่อสร้าง  65'!J84</f>
        <v>0</v>
      </c>
      <c r="I38" s="398">
        <f>+'[4]สิ่งก่อสร้าง  65'!K84</f>
        <v>0</v>
      </c>
      <c r="J38" s="398">
        <f>+'[4]สิ่งก่อสร้าง  65'!L84</f>
        <v>0</v>
      </c>
      <c r="K38" s="401">
        <f>+'[4]สิ่งก่อสร้าง  65'!M84</f>
        <v>0</v>
      </c>
    </row>
    <row r="39" spans="1:11" ht="21" hidden="1" customHeight="1" x14ac:dyDescent="0.25">
      <c r="A39" s="402" t="str">
        <f>+'[4]สิ่งก่อสร้าง  65'!A85</f>
        <v>3.1.3</v>
      </c>
      <c r="B39" s="403" t="str">
        <f>+'[4]สิ่งก่อสร้าง  65'!E85</f>
        <v xml:space="preserve">เครื่องคอมพิวเตอร์สำหรับงานประมวลผล แบบที่ 2 </v>
      </c>
      <c r="C39" s="404">
        <f>+'[4]สิ่งก่อสร้าง  65'!F85</f>
        <v>0</v>
      </c>
      <c r="D39" s="405">
        <f>D40</f>
        <v>0</v>
      </c>
      <c r="E39" s="405">
        <f t="shared" ref="E39:K39" si="16">E40</f>
        <v>0</v>
      </c>
      <c r="F39" s="405">
        <f t="shared" si="16"/>
        <v>0</v>
      </c>
      <c r="G39" s="405"/>
      <c r="H39" s="405">
        <f t="shared" si="16"/>
        <v>0</v>
      </c>
      <c r="I39" s="405">
        <f t="shared" si="16"/>
        <v>0</v>
      </c>
      <c r="J39" s="405">
        <f t="shared" si="16"/>
        <v>0</v>
      </c>
      <c r="K39" s="405">
        <f t="shared" si="16"/>
        <v>0</v>
      </c>
    </row>
    <row r="40" spans="1:11" ht="21" hidden="1" customHeight="1" x14ac:dyDescent="0.25">
      <c r="A40" s="390" t="str">
        <f>+'[4]สิ่งก่อสร้าง  65'!A86</f>
        <v>3.1.3.1</v>
      </c>
      <c r="B40" s="391" t="str">
        <f>+'[4]สิ่งก่อสร้าง  65'!E86</f>
        <v>สพป.ปท.2</v>
      </c>
      <c r="C40" s="392" t="str">
        <f>+'[4]สิ่งก่อสร้าง  65'!F86</f>
        <v>2000436002110ปท1</v>
      </c>
      <c r="D40" s="393">
        <f>+'[4]สิ่งก่อสร้าง  65'!G91</f>
        <v>0</v>
      </c>
      <c r="E40" s="393"/>
      <c r="F40" s="393">
        <f>+'[4]สิ่งก่อสร้าง  65'!I91</f>
        <v>0</v>
      </c>
      <c r="G40" s="393"/>
      <c r="H40" s="393">
        <f>+'[4]สิ่งก่อสร้าง  65'!J91</f>
        <v>0</v>
      </c>
      <c r="I40" s="393">
        <f>+'[4]สิ่งก่อสร้าง  65'!K91</f>
        <v>0</v>
      </c>
      <c r="J40" s="394"/>
      <c r="K40" s="393">
        <f>+'[4]สิ่งก่อสร้าง  65'!M91</f>
        <v>0</v>
      </c>
    </row>
    <row r="41" spans="1:11" ht="21" hidden="1" customHeight="1" x14ac:dyDescent="0.25">
      <c r="A41" s="406" t="str">
        <f>+'[4]สิ่งก่อสร้าง  65'!A92</f>
        <v>3.1.4</v>
      </c>
      <c r="B41" s="403" t="str">
        <f>+'[4]สิ่งก่อสร้าง  65'!E92</f>
        <v xml:space="preserve">เครื่องคอมพิวเตอร์ All In One สำหรับงานประมวลผล </v>
      </c>
      <c r="C41" s="407">
        <f>+'[4]สิ่งก่อสร้าง  65'!F92</f>
        <v>0</v>
      </c>
      <c r="D41" s="405">
        <f>+'[4]สิ่งก่อสร้าง  65'!G92</f>
        <v>0</v>
      </c>
      <c r="E41" s="405">
        <f>+'[4]สิ่งก่อสร้าง  65'!H92</f>
        <v>0</v>
      </c>
      <c r="F41" s="405">
        <f>+'[4]สิ่งก่อสร้าง  65'!I92</f>
        <v>0</v>
      </c>
      <c r="G41" s="405"/>
      <c r="H41" s="405">
        <f>+'[4]สิ่งก่อสร้าง  65'!J92</f>
        <v>0</v>
      </c>
      <c r="I41" s="405">
        <f>+'[4]สิ่งก่อสร้าง  65'!K92</f>
        <v>0</v>
      </c>
      <c r="J41" s="405">
        <f>+'[4]สิ่งก่อสร้าง  65'!L92</f>
        <v>0</v>
      </c>
      <c r="K41" s="405">
        <f>+'[4]สิ่งก่อสร้าง  65'!M92</f>
        <v>0</v>
      </c>
    </row>
    <row r="42" spans="1:11" ht="21" hidden="1" customHeight="1" x14ac:dyDescent="0.25">
      <c r="A42" s="390" t="str">
        <f>+'[4]สิ่งก่อสร้าง  65'!A93</f>
        <v>3.1.4.1</v>
      </c>
      <c r="B42" s="391" t="str">
        <f>+'[4]สิ่งก่อสร้าง  65'!E93</f>
        <v>สพป.ปท.2 จำนวน 12 เครื่อง</v>
      </c>
      <c r="C42" s="408" t="str">
        <f>+'[4]สิ่งก่อสร้าง  65'!F93</f>
        <v>2000436002110ปท2</v>
      </c>
      <c r="D42" s="396">
        <f>+'[4]สิ่งก่อสร้าง  65'!G98</f>
        <v>0</v>
      </c>
      <c r="E42" s="396">
        <f>+'[4]สิ่งก่อสร้าง  65'!H98</f>
        <v>0</v>
      </c>
      <c r="F42" s="396">
        <f>+'[4]สิ่งก่อสร้าง  65'!I98</f>
        <v>0</v>
      </c>
      <c r="G42" s="396"/>
      <c r="H42" s="396">
        <f>+'[4]สิ่งก่อสร้าง  65'!J98</f>
        <v>0</v>
      </c>
      <c r="I42" s="396">
        <f>+'[4]สิ่งก่อสร้าง  65'!K98</f>
        <v>0</v>
      </c>
      <c r="J42" s="396">
        <f>+'[4]สิ่งก่อสร้าง  65'!L98</f>
        <v>0</v>
      </c>
      <c r="K42" s="393">
        <f>+'[4]สิ่งก่อสร้าง  65'!M98</f>
        <v>0</v>
      </c>
    </row>
    <row r="43" spans="1:11" ht="21" hidden="1" customHeight="1" x14ac:dyDescent="0.25">
      <c r="A43" s="406" t="str">
        <f>+'[4]สิ่งก่อสร้าง  65'!A99</f>
        <v>3.1.5</v>
      </c>
      <c r="B43" s="409" t="str">
        <f>+'[4]สิ่งก่อสร้าง  65'!E99</f>
        <v xml:space="preserve">เครื่องคอมพิวเตอร์โน้ตบุ๊ก สำหรับงานสำนักงาน </v>
      </c>
      <c r="C43" s="410"/>
      <c r="D43" s="402">
        <f>+D44</f>
        <v>0</v>
      </c>
      <c r="E43" s="402">
        <f t="shared" ref="E43:K43" si="17">+E44</f>
        <v>0</v>
      </c>
      <c r="F43" s="402">
        <f t="shared" si="17"/>
        <v>0</v>
      </c>
      <c r="G43" s="402"/>
      <c r="H43" s="402">
        <f t="shared" si="17"/>
        <v>0</v>
      </c>
      <c r="I43" s="402">
        <f t="shared" si="17"/>
        <v>0</v>
      </c>
      <c r="J43" s="402">
        <f t="shared" si="17"/>
        <v>0</v>
      </c>
      <c r="K43" s="405">
        <f t="shared" si="17"/>
        <v>0</v>
      </c>
    </row>
    <row r="44" spans="1:11" ht="21" hidden="1" customHeight="1" x14ac:dyDescent="0.25">
      <c r="A44" s="390" t="str">
        <f>+'[4]สิ่งก่อสร้าง  65'!A100</f>
        <v>3.1.5.1</v>
      </c>
      <c r="B44" s="391" t="str">
        <f>+'[4]สิ่งก่อสร้าง  65'!E100</f>
        <v>สพป.ปท.2 จำนวน 8 เครื่อง</v>
      </c>
      <c r="C44" s="408" t="str">
        <f>+'[4]สิ่งก่อสร้าง  65'!F100</f>
        <v>2000436002110ปท3</v>
      </c>
      <c r="D44" s="411">
        <f>+'[4]สิ่งก่อสร้าง  65'!G105</f>
        <v>0</v>
      </c>
      <c r="E44" s="411">
        <f>+'[4]สิ่งก่อสร้าง  65'!H105</f>
        <v>0</v>
      </c>
      <c r="F44" s="411">
        <f>+'[4]สิ่งก่อสร้าง  65'!I105</f>
        <v>0</v>
      </c>
      <c r="G44" s="411"/>
      <c r="H44" s="411">
        <f>+'[4]สิ่งก่อสร้าง  65'!J105</f>
        <v>0</v>
      </c>
      <c r="I44" s="411">
        <f>+'[4]สิ่งก่อสร้าง  65'!K105</f>
        <v>0</v>
      </c>
      <c r="J44" s="411">
        <f>+'[4]สิ่งก่อสร้าง  65'!L105</f>
        <v>0</v>
      </c>
      <c r="K44" s="411">
        <f>+'[4]สิ่งก่อสร้าง  65'!M105</f>
        <v>0</v>
      </c>
    </row>
    <row r="45" spans="1:11" ht="21" hidden="1" customHeight="1" x14ac:dyDescent="0.25">
      <c r="A45" s="406" t="str">
        <f>+'[4]สิ่งก่อสร้าง  65'!A106</f>
        <v>3.1.6</v>
      </c>
      <c r="B45" s="409" t="str">
        <f>+'[4]สิ่งก่อสร้าง  65'!E106</f>
        <v xml:space="preserve">เครื่องแท็ปเล็ต แบบ 2 </v>
      </c>
      <c r="C45" s="410"/>
      <c r="D45" s="402">
        <f>+'[4]สิ่งก่อสร้าง  65'!G106</f>
        <v>0</v>
      </c>
      <c r="E45" s="402">
        <f>+'[4]สิ่งก่อสร้าง  65'!H106</f>
        <v>0</v>
      </c>
      <c r="F45" s="402">
        <f>+'[4]สิ่งก่อสร้าง  65'!I106</f>
        <v>0</v>
      </c>
      <c r="G45" s="402"/>
      <c r="H45" s="402">
        <f>+'[4]สิ่งก่อสร้าง  65'!J106</f>
        <v>0</v>
      </c>
      <c r="I45" s="402">
        <f>+'[4]สิ่งก่อสร้าง  65'!K106</f>
        <v>0</v>
      </c>
      <c r="J45" s="402">
        <f>+'[4]สิ่งก่อสร้าง  65'!L106</f>
        <v>0</v>
      </c>
      <c r="K45" s="405">
        <f>+'[4]สิ่งก่อสร้าง  65'!M106</f>
        <v>0</v>
      </c>
    </row>
    <row r="46" spans="1:11" ht="42" hidden="1" customHeight="1" x14ac:dyDescent="0.25">
      <c r="A46" s="390" t="str">
        <f>+'[4]สิ่งก่อสร้าง  65'!A107</f>
        <v>3.1.6.1</v>
      </c>
      <c r="B46" s="391" t="str">
        <f>+'[4]สิ่งก่อสร้าง  65'!E107</f>
        <v>สพป.ปท.2 จำนวน 2 เครื่อง</v>
      </c>
      <c r="C46" s="408" t="str">
        <f>+'[4]สิ่งก่อสร้าง  65'!F107</f>
        <v>2000436002110ปท4</v>
      </c>
      <c r="D46" s="396">
        <f>+'[4]สิ่งก่อสร้าง  65'!G112</f>
        <v>0</v>
      </c>
      <c r="E46" s="396">
        <f>+'[4]สิ่งก่อสร้าง  65'!H112</f>
        <v>0</v>
      </c>
      <c r="F46" s="396">
        <f>+'[4]สิ่งก่อสร้าง  65'!I112</f>
        <v>0</v>
      </c>
      <c r="G46" s="396"/>
      <c r="H46" s="396">
        <f>+'[4]สิ่งก่อสร้าง  65'!J112</f>
        <v>0</v>
      </c>
      <c r="I46" s="396">
        <f>+'[4]สิ่งก่อสร้าง  65'!K112</f>
        <v>0</v>
      </c>
      <c r="J46" s="396">
        <f>+'[4]สิ่งก่อสร้าง  65'!L112</f>
        <v>0</v>
      </c>
      <c r="K46" s="393">
        <f>+'[4]สิ่งก่อสร้าง  65'!M112</f>
        <v>0</v>
      </c>
    </row>
    <row r="47" spans="1:11" ht="21" hidden="1" customHeight="1" x14ac:dyDescent="0.25">
      <c r="A47" s="406" t="str">
        <f>+'[4]สิ่งก่อสร้าง  65'!A113</f>
        <v>3.1.7</v>
      </c>
      <c r="B47" s="412" t="str">
        <f>+'[4]สิ่งก่อสร้าง  65'!E113</f>
        <v xml:space="preserve">เครื่องพิมพ์ Multifunction แบบฉีดหมึกพร้อมติดตั้งถังหมึกพิมพ์ (Ink Tank Printer)      </v>
      </c>
      <c r="C47" s="410"/>
      <c r="D47" s="402">
        <f>+'[4]สิ่งก่อสร้าง  65'!G113</f>
        <v>0</v>
      </c>
      <c r="E47" s="402">
        <f>+'[4]สิ่งก่อสร้าง  65'!H113</f>
        <v>0</v>
      </c>
      <c r="F47" s="402">
        <f>+'[4]สิ่งก่อสร้าง  65'!I113</f>
        <v>0</v>
      </c>
      <c r="G47" s="402"/>
      <c r="H47" s="402">
        <f>+'[4]สิ่งก่อสร้าง  65'!J113</f>
        <v>0</v>
      </c>
      <c r="I47" s="402">
        <f>+'[4]สิ่งก่อสร้าง  65'!K113</f>
        <v>0</v>
      </c>
      <c r="J47" s="402">
        <f>+'[4]สิ่งก่อสร้าง  65'!L113</f>
        <v>0</v>
      </c>
      <c r="K47" s="405">
        <f>+'[4]สิ่งก่อสร้าง  65'!M113</f>
        <v>0</v>
      </c>
    </row>
    <row r="48" spans="1:11" ht="21" hidden="1" customHeight="1" x14ac:dyDescent="0.25">
      <c r="A48" s="390" t="str">
        <f>+'[4]สิ่งก่อสร้าง  65'!A114</f>
        <v>3.1.7.1</v>
      </c>
      <c r="B48" s="391" t="str">
        <f>+'[4]สิ่งก่อสร้าง  65'!E114</f>
        <v>สพป.ปท.2 จำนวน 3 เครื่อง</v>
      </c>
      <c r="C48" s="408" t="str">
        <f>+'[4]สิ่งก่อสร้าง  65'!F114</f>
        <v>2000436002110DBW</v>
      </c>
      <c r="D48" s="396">
        <f>+'[4]สิ่งก่อสร้าง  65'!G119</f>
        <v>0</v>
      </c>
      <c r="E48" s="396">
        <f>+'[4]สิ่งก่อสร้าง  65'!H119</f>
        <v>0</v>
      </c>
      <c r="F48" s="396">
        <f>+'[4]สิ่งก่อสร้าง  65'!I119</f>
        <v>0</v>
      </c>
      <c r="G48" s="396"/>
      <c r="H48" s="396">
        <f>+'[4]สิ่งก่อสร้าง  65'!J119</f>
        <v>0</v>
      </c>
      <c r="I48" s="396">
        <f>+'[4]สิ่งก่อสร้าง  65'!K119</f>
        <v>0</v>
      </c>
      <c r="J48" s="396">
        <f>+'[4]สิ่งก่อสร้าง  65'!L119</f>
        <v>0</v>
      </c>
      <c r="K48" s="393">
        <f>+'[4]สิ่งก่อสร้าง  65'!M119</f>
        <v>0</v>
      </c>
    </row>
    <row r="49" spans="1:11" ht="21" hidden="1" customHeight="1" x14ac:dyDescent="0.25">
      <c r="A49" s="379">
        <f>+'[4]สิ่งก่อสร้าง  65'!A120</f>
        <v>3.2</v>
      </c>
      <c r="B49" s="413" t="str">
        <f>+'[4]สิ่งก่อสร้าง  65'!E120</f>
        <v xml:space="preserve">กิจกรรมการจัดการศึกษามัธยมศึกษาตอนต้นสำหรับโรงเรียนปกติ  </v>
      </c>
      <c r="C49" s="414" t="str">
        <f>+'[4]สิ่งก่อสร้าง  65'!F120</f>
        <v>200041300P2792</v>
      </c>
      <c r="D49" s="415">
        <f>+'[4]สิ่งก่อสร้าง  65'!G120</f>
        <v>0</v>
      </c>
      <c r="E49" s="415">
        <f>+'[4]สิ่งก่อสร้าง  65'!H120</f>
        <v>0</v>
      </c>
      <c r="F49" s="415">
        <f>+'[4]สิ่งก่อสร้าง  65'!I120</f>
        <v>0</v>
      </c>
      <c r="G49" s="415"/>
      <c r="H49" s="415">
        <f>+'[4]สิ่งก่อสร้าง  65'!J120</f>
        <v>0</v>
      </c>
      <c r="I49" s="415">
        <f>+'[4]สิ่งก่อสร้าง  65'!K120</f>
        <v>0</v>
      </c>
      <c r="J49" s="415">
        <f>+'[4]สิ่งก่อสร้าง  65'!L120</f>
        <v>0</v>
      </c>
      <c r="K49" s="416">
        <f>+'[4]สิ่งก่อสร้าง  65'!M120</f>
        <v>0</v>
      </c>
    </row>
    <row r="50" spans="1:11" ht="21" hidden="1" customHeight="1" x14ac:dyDescent="0.25">
      <c r="A50" s="417">
        <f>+'[4]สิ่งก่อสร้าง  65'!A121</f>
        <v>0</v>
      </c>
      <c r="B50" s="418" t="str">
        <f>+'[4]สิ่งก่อสร้าง  65'!E121</f>
        <v>งบดำเนินงาน</v>
      </c>
      <c r="C50" s="419" t="str">
        <f>+'[4]สิ่งก่อสร้าง  65'!F121</f>
        <v>6411200</v>
      </c>
      <c r="D50" s="420">
        <f>+'[4]สิ่งก่อสร้าง  65'!G121</f>
        <v>0</v>
      </c>
      <c r="E50" s="420">
        <f>+'[4]สิ่งก่อสร้าง  65'!H121</f>
        <v>0</v>
      </c>
      <c r="F50" s="420">
        <f>+'[4]สิ่งก่อสร้าง  65'!I121</f>
        <v>0</v>
      </c>
      <c r="G50" s="420"/>
      <c r="H50" s="420">
        <f>+'[4]สิ่งก่อสร้าง  65'!J121</f>
        <v>0</v>
      </c>
      <c r="I50" s="420">
        <f>+'[4]สิ่งก่อสร้าง  65'!K121</f>
        <v>0</v>
      </c>
      <c r="J50" s="420">
        <f>+'[4]สิ่งก่อสร้าง  65'!L121</f>
        <v>0</v>
      </c>
      <c r="K50" s="417">
        <f>+'[4]สิ่งก่อสร้าง  65'!M121</f>
        <v>0</v>
      </c>
    </row>
    <row r="51" spans="1:11" ht="21" hidden="1" customHeight="1" x14ac:dyDescent="0.6">
      <c r="A51" s="386" t="str">
        <f>+'[4]สิ่งก่อสร้าง  65'!A122</f>
        <v>3.2.1</v>
      </c>
      <c r="B51" s="421" t="str">
        <f>+'[4]สิ่งก่อสร้าง  65'!E122</f>
        <v>ปรับปรุงซ่อมแซมผนังอาคาร ท่อลำเลียงน้ำและซ่อมพื้นดาดฟ้ารั่วซึม</v>
      </c>
      <c r="C51" s="422"/>
      <c r="D51" s="423">
        <f>+'[4]สิ่งก่อสร้าง  65'!G122</f>
        <v>0</v>
      </c>
      <c r="E51" s="423">
        <f>+'[4]สิ่งก่อสร้าง  65'!H122</f>
        <v>0</v>
      </c>
      <c r="F51" s="423">
        <f>+'[4]สิ่งก่อสร้าง  65'!I122</f>
        <v>0</v>
      </c>
      <c r="G51" s="423"/>
      <c r="H51" s="423">
        <f>+'[4]สิ่งก่อสร้าง  65'!J122</f>
        <v>0</v>
      </c>
      <c r="I51" s="423">
        <f>+'[4]สิ่งก่อสร้าง  65'!K122</f>
        <v>0</v>
      </c>
      <c r="J51" s="423">
        <f>+'[4]สิ่งก่อสร้าง  65'!L122</f>
        <v>0</v>
      </c>
      <c r="K51" s="389">
        <f>+'[4]สิ่งก่อสร้าง  65'!M122</f>
        <v>0</v>
      </c>
    </row>
    <row r="52" spans="1:11" ht="42" hidden="1" customHeight="1" x14ac:dyDescent="0.6">
      <c r="A52" s="357" t="str">
        <f>+'[4]สิ่งก่อสร้าง  65'!A123</f>
        <v>3.2.1.1</v>
      </c>
      <c r="B52" s="424" t="str">
        <f>+'[4]สิ่งก่อสร้าง  65'!E123</f>
        <v>สพป.ปท.2</v>
      </c>
      <c r="C52" s="425" t="str">
        <f>+'[4]สิ่งก่อสร้าง  65'!F123</f>
        <v>2000436002000000</v>
      </c>
      <c r="D52" s="426">
        <f>+'[4]สิ่งก่อสร้าง  65'!G128</f>
        <v>0</v>
      </c>
      <c r="E52" s="426">
        <f>+'[4]สิ่งก่อสร้าง  65'!H128</f>
        <v>0</v>
      </c>
      <c r="F52" s="426">
        <f>+'[4]สิ่งก่อสร้าง  65'!I128</f>
        <v>0</v>
      </c>
      <c r="G52" s="426"/>
      <c r="H52" s="426">
        <f>+'[4]สิ่งก่อสร้าง  65'!J128</f>
        <v>0</v>
      </c>
      <c r="I52" s="426">
        <f>+'[4]สิ่งก่อสร้าง  65'!K128</f>
        <v>0</v>
      </c>
      <c r="J52" s="426">
        <f>+'[4]สิ่งก่อสร้าง  65'!L128</f>
        <v>0</v>
      </c>
      <c r="K52" s="371">
        <f>+'[4]สิ่งก่อสร้าง  65'!M128</f>
        <v>0</v>
      </c>
    </row>
    <row r="53" spans="1:11" ht="21" hidden="1" customHeight="1" x14ac:dyDescent="0.25">
      <c r="A53" s="345">
        <v>1.1000000000000001</v>
      </c>
      <c r="B53" s="346" t="str">
        <f>+[4]งบ66สิ่งก่อสร้า!E8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53" s="427" t="str">
        <f>+[4]งบ66สิ่งก่อสร้า!D8</f>
        <v>20004  66 01056 00000</v>
      </c>
      <c r="D53" s="428">
        <f>+D54</f>
        <v>3680400</v>
      </c>
      <c r="E53" s="428">
        <f t="shared" ref="E53:K53" si="18">+E54</f>
        <v>0</v>
      </c>
      <c r="F53" s="428">
        <f t="shared" si="18"/>
        <v>0</v>
      </c>
      <c r="G53" s="428"/>
      <c r="H53" s="428">
        <f t="shared" si="18"/>
        <v>1582200</v>
      </c>
      <c r="I53" s="428">
        <f t="shared" si="18"/>
        <v>0</v>
      </c>
      <c r="J53" s="428">
        <f t="shared" si="18"/>
        <v>2098200</v>
      </c>
      <c r="K53" s="428">
        <f t="shared" si="18"/>
        <v>0</v>
      </c>
    </row>
    <row r="54" spans="1:11" ht="42" hidden="1" customHeight="1" x14ac:dyDescent="0.6">
      <c r="A54" s="401">
        <f>+'[4]สิ่งก่อสร้าง  65'!A130</f>
        <v>0</v>
      </c>
      <c r="B54" s="401" t="str">
        <f>+[4]งบ66สิ่งก่อสร้า!E7</f>
        <v xml:space="preserve">  ค่าที่ดินและสิ่งก่อสร้าง </v>
      </c>
      <c r="C54" s="429">
        <f>+[4]งบ66สิ่งก่อสร้า!D7</f>
        <v>6611320</v>
      </c>
      <c r="D54" s="401">
        <f>+D55+D58</f>
        <v>3680400</v>
      </c>
      <c r="E54" s="401">
        <f t="shared" ref="E54:K54" si="19">+E55+E58</f>
        <v>0</v>
      </c>
      <c r="F54" s="401">
        <f t="shared" si="19"/>
        <v>0</v>
      </c>
      <c r="G54" s="401"/>
      <c r="H54" s="401">
        <f t="shared" si="19"/>
        <v>1582200</v>
      </c>
      <c r="I54" s="401">
        <f t="shared" si="19"/>
        <v>0</v>
      </c>
      <c r="J54" s="401">
        <f t="shared" si="19"/>
        <v>2098200</v>
      </c>
      <c r="K54" s="401">
        <f t="shared" si="19"/>
        <v>0</v>
      </c>
    </row>
    <row r="55" spans="1:11" ht="21" hidden="1" customHeight="1" x14ac:dyDescent="0.25">
      <c r="A55" s="341" t="str">
        <f>+[4]งบ66สิ่งก่อสร้า!A9</f>
        <v>1.1.1</v>
      </c>
      <c r="B55" s="430" t="str">
        <f>+[4]งบ66สิ่งก่อสร้า!E9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55" s="431" t="str">
        <f>+[4]งบ66สิ่งก่อสร้า!C9</f>
        <v>ศธ 04002/ว 4485 ลว 28 กย 66 ครั้งที่  895</v>
      </c>
      <c r="D55" s="432">
        <f>SUM(D56:D57)</f>
        <v>516000</v>
      </c>
      <c r="E55" s="432">
        <f t="shared" ref="E55:K55" si="20">SUM(E56:E57)</f>
        <v>0</v>
      </c>
      <c r="F55" s="432">
        <f t="shared" si="20"/>
        <v>0</v>
      </c>
      <c r="G55" s="432"/>
      <c r="H55" s="432">
        <f t="shared" si="20"/>
        <v>0</v>
      </c>
      <c r="I55" s="432">
        <f t="shared" si="20"/>
        <v>0</v>
      </c>
      <c r="J55" s="432">
        <f t="shared" si="20"/>
        <v>516000</v>
      </c>
      <c r="K55" s="432">
        <f t="shared" si="20"/>
        <v>0</v>
      </c>
    </row>
    <row r="56" spans="1:11" ht="42" hidden="1" customHeight="1" x14ac:dyDescent="0.25">
      <c r="A56" s="393" t="str">
        <f>+[4]งบ66สิ่งก่อสร้า!A10</f>
        <v>1)</v>
      </c>
      <c r="B56" s="391" t="str">
        <f>+[4]งบ66สิ่งก่อสร้า!E10</f>
        <v>ร.ร.วัดเจริญบุญ</v>
      </c>
      <c r="C56" s="408" t="str">
        <f>+[4]งบ66สิ่งก่อสร้า!D10</f>
        <v>20004 35000200 321ZZZZ</v>
      </c>
      <c r="D56" s="396">
        <f>+[4]งบ66สิ่งก่อสร้า!F16</f>
        <v>59000</v>
      </c>
      <c r="E56" s="396">
        <f>+[4]งบ66สิ่งก่อสร้า!G16</f>
        <v>0</v>
      </c>
      <c r="F56" s="396">
        <f>+[4]งบ66สิ่งก่อสร้า!H16</f>
        <v>0</v>
      </c>
      <c r="G56" s="396">
        <f>+[4]งบ66สิ่งก่อสร้า!I16</f>
        <v>0</v>
      </c>
      <c r="H56" s="396">
        <f>+[4]งบ66สิ่งก่อสร้า!J16</f>
        <v>0</v>
      </c>
      <c r="I56" s="396">
        <f>+[4]งบ66สิ่งก่อสร้า!K16</f>
        <v>0</v>
      </c>
      <c r="J56" s="396">
        <f>+[4]งบ66สิ่งก่อสร้า!L16</f>
        <v>59000</v>
      </c>
      <c r="K56" s="393">
        <f>+[4]งบ66สิ่งก่อสร้า!M16</f>
        <v>0</v>
      </c>
    </row>
    <row r="57" spans="1:11" ht="21" hidden="1" customHeight="1" x14ac:dyDescent="0.25">
      <c r="A57" s="393" t="str">
        <f>+[4]งบ66สิ่งก่อสร้า!A17</f>
        <v>2)</v>
      </c>
      <c r="B57" s="391" t="str">
        <f>+[4]งบ66สิ่งก่อสร้า!E17</f>
        <v>ร.ร.วัดศาลาลอย</v>
      </c>
      <c r="C57" s="408" t="str">
        <f>+[4]งบ66สิ่งก่อสร้า!D17</f>
        <v>2000435000200321ZZZZ</v>
      </c>
      <c r="D57" s="396">
        <f>+[4]งบ66สิ่งก่อสร้า!F23</f>
        <v>457000</v>
      </c>
      <c r="E57" s="396">
        <f>+[4]งบ66สิ่งก่อสร้า!G23</f>
        <v>0</v>
      </c>
      <c r="F57" s="396">
        <f>+[4]งบ66สิ่งก่อสร้า!H23</f>
        <v>0</v>
      </c>
      <c r="G57" s="396">
        <f>+[4]งบ66สิ่งก่อสร้า!I23</f>
        <v>0</v>
      </c>
      <c r="H57" s="396">
        <f>+[4]งบ66สิ่งก่อสร้า!J23</f>
        <v>0</v>
      </c>
      <c r="I57" s="396">
        <f>+[4]งบ66สิ่งก่อสร้า!K23</f>
        <v>0</v>
      </c>
      <c r="J57" s="396">
        <f>+[4]งบ66สิ่งก่อสร้า!L23</f>
        <v>457000</v>
      </c>
      <c r="K57" s="393">
        <f>+[4]งบ66สิ่งก่อสร้า!M23</f>
        <v>0</v>
      </c>
    </row>
    <row r="58" spans="1:11" ht="42" x14ac:dyDescent="0.25">
      <c r="A58" s="341" t="str">
        <f>+[4]งบ66สิ่งก่อสร้า!A24</f>
        <v>1.1.2</v>
      </c>
      <c r="B58" s="433" t="str">
        <f>+[4]งบ66สิ่งก่อสร้า!E24</f>
        <v>อาคารเรียน สปช.105/29 ปรับปรุง อาคารเรียน 2 ชั้น 10 ห้องเรียน (ชั้นล่าง 5 ห้อง ชั้นบน 5 ห้อง)</v>
      </c>
      <c r="C58" s="431" t="str">
        <f>+[4]งบ66สิ่งก่อสร้า!C24</f>
        <v>ศธ 04002/ว5190ลว 14 พ.ย.65 ครั้งที่ 64</v>
      </c>
      <c r="D58" s="432">
        <f>SUM(D59)</f>
        <v>3164400</v>
      </c>
      <c r="E58" s="432">
        <f t="shared" ref="E58:K58" si="21">SUM(E59)</f>
        <v>0</v>
      </c>
      <c r="F58" s="432">
        <f t="shared" si="21"/>
        <v>0</v>
      </c>
      <c r="G58" s="432"/>
      <c r="H58" s="432">
        <f t="shared" si="21"/>
        <v>1582200</v>
      </c>
      <c r="I58" s="432">
        <f t="shared" si="21"/>
        <v>0</v>
      </c>
      <c r="J58" s="432">
        <f t="shared" si="21"/>
        <v>1582200</v>
      </c>
      <c r="K58" s="432">
        <f t="shared" si="21"/>
        <v>0</v>
      </c>
    </row>
    <row r="59" spans="1:11" ht="42" x14ac:dyDescent="0.6">
      <c r="A59" s="371" t="str">
        <f>+[4]งบ66สิ่งก่อสร้า!A25</f>
        <v>1)</v>
      </c>
      <c r="B59" s="371" t="str">
        <f>+[4]งบ66สิ่งก่อสร้า!E25</f>
        <v xml:space="preserve"> โรงเรียนวัดกลางคลองสี่ </v>
      </c>
      <c r="C59" s="434" t="str">
        <f>+[4]งบ66สิ่งก่อสร้า!D25</f>
        <v>20004350002003214557</v>
      </c>
      <c r="D59" s="371">
        <f>+[4]งบ66สิ่งก่อสร้า!F36</f>
        <v>3164400</v>
      </c>
      <c r="E59" s="371">
        <f>+[4]งบ66สิ่งก่อสร้า!G36</f>
        <v>0</v>
      </c>
      <c r="F59" s="371">
        <f>+[4]งบ66สิ่งก่อสร้า!H36</f>
        <v>0</v>
      </c>
      <c r="G59" s="371">
        <f>+[4]งบ66สิ่งก่อสร้า!I36</f>
        <v>0</v>
      </c>
      <c r="H59" s="371">
        <f>+[4]งบ66สิ่งก่อสร้า!J36</f>
        <v>1582200</v>
      </c>
      <c r="I59" s="371">
        <f>+[4]งบ66สิ่งก่อสร้า!K36</f>
        <v>0</v>
      </c>
      <c r="J59" s="371">
        <f>+[4]งบ66สิ่งก่อสร้า!L36</f>
        <v>1582200</v>
      </c>
      <c r="K59" s="371">
        <f>+[4]งบ66สิ่งก่อสร้า!M36</f>
        <v>0</v>
      </c>
    </row>
    <row r="60" spans="1:11" ht="21" hidden="1" customHeight="1" x14ac:dyDescent="0.6">
      <c r="A60" s="375">
        <f>+[4]งบ66สิ่งก่อสร้า!A37</f>
        <v>2</v>
      </c>
      <c r="B60" s="376" t="str">
        <f>+[4]งบ66สิ่งก่อสร้า!E37</f>
        <v xml:space="preserve">ผลผลิตผู้จบการศึกษามัธยมศึกษาตอนปลาย  </v>
      </c>
      <c r="C60" s="377" t="str">
        <f>+[4]งบ66สิ่งก่อสร้า!D37</f>
        <v xml:space="preserve">20004 35000300 </v>
      </c>
      <c r="D60" s="378">
        <f>+D61</f>
        <v>333000</v>
      </c>
      <c r="E60" s="378">
        <f t="shared" ref="E60:K62" si="22">+E61</f>
        <v>0</v>
      </c>
      <c r="F60" s="378">
        <f t="shared" si="22"/>
        <v>0</v>
      </c>
      <c r="G60" s="378"/>
      <c r="H60" s="378">
        <f t="shared" si="22"/>
        <v>0</v>
      </c>
      <c r="I60" s="378">
        <f t="shared" si="22"/>
        <v>0</v>
      </c>
      <c r="J60" s="378">
        <f t="shared" si="22"/>
        <v>333000</v>
      </c>
      <c r="K60" s="378">
        <f t="shared" si="22"/>
        <v>0</v>
      </c>
    </row>
    <row r="61" spans="1:11" s="56" customFormat="1" ht="21" hidden="1" customHeight="1" x14ac:dyDescent="0.6">
      <c r="A61" s="435">
        <f>+[4]งบ66สิ่งก่อสร้า!A39</f>
        <v>2.1</v>
      </c>
      <c r="B61" s="436" t="str">
        <f>+[4]งบ66สิ่งก่อสร้า!E39</f>
        <v xml:space="preserve"> กิจกรรมการจัดการศึกษามัธยมศึกษาตอนปลายสำหรับโรงเรียนปกติ</v>
      </c>
      <c r="C61" s="437" t="str">
        <f>+[4]งบ66สิ่งก่อสร้า!D39</f>
        <v xml:space="preserve">20004 66 05178 00000 </v>
      </c>
      <c r="D61" s="438">
        <f>+D62</f>
        <v>333000</v>
      </c>
      <c r="E61" s="438">
        <f t="shared" si="22"/>
        <v>0</v>
      </c>
      <c r="F61" s="438">
        <f t="shared" si="22"/>
        <v>0</v>
      </c>
      <c r="G61" s="438"/>
      <c r="H61" s="438">
        <f t="shared" si="22"/>
        <v>0</v>
      </c>
      <c r="I61" s="438">
        <f t="shared" si="22"/>
        <v>0</v>
      </c>
      <c r="J61" s="438">
        <f t="shared" si="22"/>
        <v>333000</v>
      </c>
      <c r="K61" s="439">
        <f t="shared" si="22"/>
        <v>0</v>
      </c>
    </row>
    <row r="62" spans="1:11" s="56" customFormat="1" ht="9" hidden="1" customHeight="1" x14ac:dyDescent="0.6">
      <c r="A62" s="401">
        <f>+'[4]สิ่งก่อสร้าง  65'!A139</f>
        <v>0</v>
      </c>
      <c r="B62" s="401" t="s">
        <v>90</v>
      </c>
      <c r="C62" s="429">
        <v>6611320</v>
      </c>
      <c r="D62" s="401">
        <f>+D63</f>
        <v>333000</v>
      </c>
      <c r="E62" s="401">
        <f t="shared" si="22"/>
        <v>0</v>
      </c>
      <c r="F62" s="401">
        <f t="shared" si="22"/>
        <v>0</v>
      </c>
      <c r="G62" s="401"/>
      <c r="H62" s="401">
        <f t="shared" si="22"/>
        <v>0</v>
      </c>
      <c r="I62" s="401">
        <f t="shared" si="22"/>
        <v>0</v>
      </c>
      <c r="J62" s="401">
        <f t="shared" si="22"/>
        <v>333000</v>
      </c>
      <c r="K62" s="401">
        <f t="shared" si="22"/>
        <v>0</v>
      </c>
    </row>
    <row r="63" spans="1:11" ht="63" x14ac:dyDescent="0.25">
      <c r="A63" s="440" t="str">
        <f>+[4]งบ66สิ่งก่อสร้า!A40</f>
        <v>2.1.1</v>
      </c>
      <c r="B63" s="430" t="str">
        <f>+[4]งบ66สิ่งก่อสร้า!E40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63" s="430" t="str">
        <f>+[4]งบ66สิ่งก่อสร้า!C40</f>
        <v>ศธ04002/ว3478 ลว.21 ส.ค.66 โอนครั้งที่ 782</v>
      </c>
      <c r="D63" s="441">
        <f>SUM(D64)</f>
        <v>333000</v>
      </c>
      <c r="E63" s="441">
        <f t="shared" ref="E63:K63" si="23">SUM(E64)</f>
        <v>0</v>
      </c>
      <c r="F63" s="441">
        <f t="shared" si="23"/>
        <v>0</v>
      </c>
      <c r="G63" s="441"/>
      <c r="H63" s="441">
        <f t="shared" si="23"/>
        <v>0</v>
      </c>
      <c r="I63" s="441">
        <f t="shared" si="23"/>
        <v>0</v>
      </c>
      <c r="J63" s="441">
        <f t="shared" si="23"/>
        <v>333000</v>
      </c>
      <c r="K63" s="432">
        <f t="shared" si="23"/>
        <v>0</v>
      </c>
    </row>
    <row r="64" spans="1:11" ht="42" x14ac:dyDescent="0.25">
      <c r="A64" s="393" t="str">
        <f>+[4]งบ66สิ่งก่อสร้า!A41</f>
        <v>1)</v>
      </c>
      <c r="B64" s="391" t="str">
        <f>+[4]งบ66สิ่งก่อสร้า!E41</f>
        <v>โรงเรียนรวมราษฎร์สามัคคี</v>
      </c>
      <c r="C64" s="408" t="str">
        <f>+[4]งบ66สิ่งก่อสร้า!D41</f>
        <v xml:space="preserve">20004 35000300 321ZZZZ </v>
      </c>
      <c r="D64" s="396">
        <f>+[4]งบ66สิ่งก่อสร้า!F47</f>
        <v>333000</v>
      </c>
      <c r="E64" s="396">
        <f>+[4]งบ66สิ่งก่อสร้า!G47</f>
        <v>0</v>
      </c>
      <c r="F64" s="396">
        <f>+[4]งบ66สิ่งก่อสร้า!H47</f>
        <v>0</v>
      </c>
      <c r="G64" s="396">
        <f>+[4]งบ66สิ่งก่อสร้า!I47</f>
        <v>0</v>
      </c>
      <c r="H64" s="396">
        <f>+[4]งบ66สิ่งก่อสร้า!J47</f>
        <v>0</v>
      </c>
      <c r="I64" s="396">
        <f>+[4]งบ66สิ่งก่อสร้า!K47</f>
        <v>0</v>
      </c>
      <c r="J64" s="396">
        <f>+[4]งบ66สิ่งก่อสร้า!L47</f>
        <v>333000</v>
      </c>
      <c r="K64" s="393">
        <f>+[4]งบ66สิ่งก่อสร้า!M47</f>
        <v>0</v>
      </c>
    </row>
    <row r="65" spans="1:11" ht="21" customHeight="1" x14ac:dyDescent="0.6">
      <c r="A65" s="349"/>
      <c r="B65" s="350" t="str">
        <f>+'[4]สิ่งก่อสร้าง  65'!E347</f>
        <v>งบดำเนินงาน</v>
      </c>
      <c r="C65" s="442"/>
      <c r="D65" s="352">
        <f>+D9</f>
        <v>51000</v>
      </c>
      <c r="E65" s="352">
        <f>+E9</f>
        <v>0</v>
      </c>
      <c r="F65" s="352">
        <f>+F9</f>
        <v>0</v>
      </c>
      <c r="G65" s="352"/>
      <c r="H65" s="352">
        <f>+H9</f>
        <v>0</v>
      </c>
      <c r="I65" s="352">
        <f>+I9</f>
        <v>0</v>
      </c>
      <c r="J65" s="352">
        <f>+J9</f>
        <v>51000</v>
      </c>
      <c r="K65" s="352">
        <f>+K9</f>
        <v>0</v>
      </c>
    </row>
    <row r="66" spans="1:11" ht="42" customHeight="1" x14ac:dyDescent="0.6">
      <c r="A66" s="443"/>
      <c r="B66" s="444" t="str">
        <f>+B14</f>
        <v>งบลงทุน ค่าครุภัณฑ์ 6611310</v>
      </c>
      <c r="C66" s="445"/>
      <c r="D66" s="446">
        <f>+D14</f>
        <v>199098.57</v>
      </c>
      <c r="E66" s="446">
        <f>+E14</f>
        <v>0</v>
      </c>
      <c r="F66" s="446">
        <f>+F14</f>
        <v>0</v>
      </c>
      <c r="G66" s="446"/>
      <c r="H66" s="446">
        <f>+H14</f>
        <v>0</v>
      </c>
      <c r="I66" s="446">
        <f>+I14</f>
        <v>15900</v>
      </c>
      <c r="J66" s="446">
        <f>+J14</f>
        <v>183198.57</v>
      </c>
      <c r="K66" s="446">
        <f>+K14</f>
        <v>0</v>
      </c>
    </row>
    <row r="67" spans="1:11" ht="21" customHeight="1" x14ac:dyDescent="0.6">
      <c r="A67" s="443"/>
      <c r="B67" s="444" t="str">
        <f>+B54</f>
        <v xml:space="preserve">  ค่าที่ดินและสิ่งก่อสร้าง </v>
      </c>
      <c r="C67" s="445"/>
      <c r="D67" s="446">
        <f>+D62+D54</f>
        <v>4013400</v>
      </c>
      <c r="E67" s="446">
        <f>+E62+E54</f>
        <v>0</v>
      </c>
      <c r="F67" s="446">
        <f>+F62+F54</f>
        <v>0</v>
      </c>
      <c r="G67" s="446"/>
      <c r="H67" s="446">
        <f>+H62+H54</f>
        <v>1582200</v>
      </c>
      <c r="I67" s="446">
        <f>+I62+I54</f>
        <v>0</v>
      </c>
      <c r="J67" s="446">
        <f>+J62+J54</f>
        <v>2431200</v>
      </c>
      <c r="K67" s="446">
        <f>+K62+K54</f>
        <v>0</v>
      </c>
    </row>
    <row r="68" spans="1:11" ht="42" customHeight="1" x14ac:dyDescent="0.6">
      <c r="A68" s="349"/>
      <c r="B68" s="350" t="str">
        <f>+'[4]สิ่งก่อสร้าง  65'!E348</f>
        <v>งบลงทุน</v>
      </c>
      <c r="C68" s="442"/>
      <c r="D68" s="352">
        <f>SUM(D66:D67)</f>
        <v>4212498.57</v>
      </c>
      <c r="E68" s="352">
        <f t="shared" ref="E68:K68" si="24">SUM(E66:E67)</f>
        <v>0</v>
      </c>
      <c r="F68" s="352">
        <f t="shared" si="24"/>
        <v>0</v>
      </c>
      <c r="G68" s="352"/>
      <c r="H68" s="352">
        <f t="shared" si="24"/>
        <v>1582200</v>
      </c>
      <c r="I68" s="352">
        <f t="shared" si="24"/>
        <v>15900</v>
      </c>
      <c r="J68" s="352">
        <f t="shared" si="24"/>
        <v>2614398.5699999998</v>
      </c>
      <c r="K68" s="352">
        <f t="shared" si="24"/>
        <v>0</v>
      </c>
    </row>
    <row r="69" spans="1:11" ht="21" customHeight="1" x14ac:dyDescent="0.6">
      <c r="A69" s="349"/>
      <c r="B69" s="350" t="str">
        <f>+'[4]สิ่งก่อสร้าง  65'!E349</f>
        <v>รวมเงินกันทั้งสิ้น</v>
      </c>
      <c r="C69" s="442"/>
      <c r="D69" s="352">
        <f>+D65+D68</f>
        <v>4263498.57</v>
      </c>
      <c r="E69" s="352">
        <f t="shared" ref="E69:K69" si="25">+E65+E68</f>
        <v>0</v>
      </c>
      <c r="F69" s="352">
        <f t="shared" si="25"/>
        <v>0</v>
      </c>
      <c r="G69" s="352"/>
      <c r="H69" s="352">
        <f t="shared" si="25"/>
        <v>1582200</v>
      </c>
      <c r="I69" s="352">
        <f t="shared" si="25"/>
        <v>15900</v>
      </c>
      <c r="J69" s="352">
        <f t="shared" si="25"/>
        <v>2665398.5699999998</v>
      </c>
      <c r="K69" s="352">
        <f t="shared" si="25"/>
        <v>0</v>
      </c>
    </row>
    <row r="70" spans="1:11" ht="42" customHeight="1" x14ac:dyDescent="0.6">
      <c r="A70" s="349"/>
      <c r="B70" s="447" t="s">
        <v>75</v>
      </c>
      <c r="C70" s="442"/>
      <c r="D70" s="352"/>
      <c r="E70" s="1006">
        <f>SUM(E69+F69)</f>
        <v>0</v>
      </c>
      <c r="F70" s="1006"/>
      <c r="G70" s="729"/>
      <c r="H70" s="352"/>
      <c r="I70" s="1006">
        <f>+I69+J69</f>
        <v>2681298.5699999998</v>
      </c>
      <c r="J70" s="1006"/>
      <c r="K70" s="352"/>
    </row>
    <row r="71" spans="1:11" ht="21" customHeight="1" x14ac:dyDescent="0.6">
      <c r="A71" s="448"/>
      <c r="B71" s="449" t="str">
        <f>+'[4]สิ่งก่อสร้าง  65'!E351</f>
        <v>คิดเป็นร้อยละ</v>
      </c>
      <c r="C71" s="450"/>
      <c r="D71" s="451">
        <f>SUM(E71:K71)</f>
        <v>99.999999999999986</v>
      </c>
      <c r="E71" s="1007">
        <f>(E69+F69)*100/D69</f>
        <v>0</v>
      </c>
      <c r="F71" s="1008"/>
      <c r="G71" s="730"/>
      <c r="H71" s="451">
        <f>H69*100/D69</f>
        <v>37.110367788864998</v>
      </c>
      <c r="I71" s="1007">
        <f>(I69+J69)*100/D69</f>
        <v>62.889632211134987</v>
      </c>
      <c r="J71" s="1008"/>
      <c r="K71" s="451">
        <f>+'[4]สิ่งก่อสร้าง  65'!M351</f>
        <v>0</v>
      </c>
    </row>
    <row r="72" spans="1:11" ht="21" customHeight="1" x14ac:dyDescent="0.6">
      <c r="A72" s="452"/>
      <c r="B72" s="453"/>
      <c r="C72" s="454"/>
      <c r="D72" s="455"/>
      <c r="E72" s="456"/>
      <c r="F72" s="1009"/>
      <c r="G72" s="1009"/>
      <c r="H72" s="1009"/>
      <c r="I72" s="456"/>
      <c r="J72" s="456"/>
      <c r="K72" s="456"/>
    </row>
    <row r="73" spans="1:11" ht="21" customHeight="1" x14ac:dyDescent="0.6">
      <c r="A73" s="1079"/>
      <c r="B73" s="1079"/>
      <c r="C73" s="1080"/>
      <c r="D73" s="1079"/>
      <c r="E73" s="1081" t="s">
        <v>63</v>
      </c>
      <c r="F73" s="1081"/>
      <c r="G73" s="1081"/>
      <c r="H73" s="1081"/>
      <c r="I73" s="1081"/>
      <c r="J73" s="1079"/>
      <c r="K73" s="1079"/>
    </row>
    <row r="74" spans="1:11" ht="33.6" customHeight="1" x14ac:dyDescent="0.6">
      <c r="A74" s="1079"/>
      <c r="B74" s="458" t="s">
        <v>182</v>
      </c>
      <c r="C74" s="1080"/>
      <c r="D74" s="1079"/>
      <c r="E74" s="457"/>
      <c r="F74" s="457"/>
      <c r="G74" s="457"/>
      <c r="H74" s="457"/>
      <c r="I74" s="457"/>
      <c r="J74" s="457"/>
      <c r="K74" s="457"/>
    </row>
    <row r="75" spans="1:11" ht="16.95" customHeight="1" x14ac:dyDescent="0.6">
      <c r="A75" s="1079"/>
      <c r="B75" s="1082" t="s">
        <v>49</v>
      </c>
      <c r="C75" s="1083"/>
      <c r="D75" s="1084"/>
      <c r="E75" s="1084"/>
      <c r="F75" s="1079"/>
      <c r="G75" s="1079"/>
      <c r="H75" s="458"/>
      <c r="I75" s="458"/>
      <c r="J75" s="458"/>
      <c r="K75" s="1079"/>
    </row>
    <row r="76" spans="1:11" ht="21" customHeight="1" x14ac:dyDescent="0.6">
      <c r="A76" s="1079"/>
      <c r="B76" s="457" t="s">
        <v>55</v>
      </c>
      <c r="C76" s="1085"/>
      <c r="D76" s="1079"/>
      <c r="E76" s="1079"/>
      <c r="F76" s="1086" t="s">
        <v>20</v>
      </c>
      <c r="G76" s="1086"/>
      <c r="H76" s="1079"/>
      <c r="I76" s="1079"/>
      <c r="J76" s="1079"/>
      <c r="K76" s="1079"/>
    </row>
    <row r="77" spans="1:11" ht="21" x14ac:dyDescent="0.6">
      <c r="A77" s="459"/>
      <c r="B77" s="732"/>
      <c r="C77" s="1087"/>
      <c r="D77" s="459"/>
      <c r="E77" s="1005" t="s">
        <v>76</v>
      </c>
      <c r="F77" s="1005"/>
      <c r="G77" s="1005"/>
      <c r="H77" s="1005"/>
      <c r="I77" s="1005"/>
      <c r="J77" s="1005"/>
      <c r="K77" s="1005"/>
    </row>
    <row r="78" spans="1:11" ht="21" x14ac:dyDescent="0.6">
      <c r="A78" s="459"/>
      <c r="B78" s="732"/>
      <c r="C78" s="1087"/>
      <c r="D78" s="459"/>
      <c r="E78" s="1081" t="s">
        <v>44</v>
      </c>
      <c r="F78" s="1081"/>
      <c r="G78" s="1081"/>
      <c r="H78" s="1081"/>
      <c r="I78" s="1081"/>
      <c r="J78" s="1081"/>
      <c r="K78" s="1081"/>
    </row>
    <row r="79" spans="1:11" ht="21" x14ac:dyDescent="0.6">
      <c r="A79" s="1079"/>
      <c r="B79" s="458" t="s">
        <v>182</v>
      </c>
      <c r="C79" s="1080"/>
      <c r="D79" s="1079"/>
      <c r="E79" s="457"/>
      <c r="F79" s="457"/>
      <c r="G79" s="457"/>
      <c r="H79" s="457"/>
      <c r="I79" s="457"/>
      <c r="J79" s="457"/>
      <c r="K79" s="457"/>
    </row>
    <row r="80" spans="1:11" ht="21" x14ac:dyDescent="0.6">
      <c r="A80" s="1079"/>
      <c r="B80" s="1082" t="s">
        <v>49</v>
      </c>
      <c r="C80" s="1083"/>
      <c r="D80" s="1084"/>
      <c r="E80" s="1084"/>
      <c r="F80" s="1079"/>
      <c r="G80" s="1079"/>
      <c r="H80" s="458"/>
      <c r="I80" s="458"/>
      <c r="J80" s="458"/>
      <c r="K80" s="1079"/>
    </row>
    <row r="81" spans="1:11" ht="21" x14ac:dyDescent="0.6">
      <c r="A81" s="1079"/>
      <c r="B81" s="457" t="s">
        <v>55</v>
      </c>
      <c r="C81" s="1085"/>
      <c r="D81" s="1079"/>
      <c r="E81" s="1079"/>
      <c r="F81" s="1086" t="s">
        <v>20</v>
      </c>
      <c r="G81" s="1086"/>
      <c r="H81" s="1079"/>
      <c r="I81" s="1079"/>
      <c r="J81" s="1079"/>
      <c r="K81" s="1079"/>
    </row>
    <row r="82" spans="1:11" ht="21" x14ac:dyDescent="0.6">
      <c r="A82" s="459"/>
      <c r="B82" s="732"/>
      <c r="C82" s="1087"/>
      <c r="D82" s="459"/>
      <c r="E82" s="1005" t="s">
        <v>183</v>
      </c>
      <c r="F82" s="1005"/>
      <c r="G82" s="1005"/>
      <c r="H82" s="1005"/>
      <c r="I82" s="1005"/>
      <c r="J82" s="1005"/>
      <c r="K82" s="1005"/>
    </row>
    <row r="83" spans="1:11" ht="21" x14ac:dyDescent="0.6">
      <c r="A83" s="459"/>
      <c r="B83" s="732"/>
      <c r="C83" s="1087"/>
      <c r="D83" s="459"/>
      <c r="E83" s="1081" t="s">
        <v>52</v>
      </c>
      <c r="F83" s="1081"/>
      <c r="G83" s="1081"/>
      <c r="H83" s="1081"/>
      <c r="I83" s="1081"/>
      <c r="J83" s="1081"/>
      <c r="K83" s="1081"/>
    </row>
    <row r="84" spans="1:11" ht="21" x14ac:dyDescent="0.6">
      <c r="A84" s="459"/>
      <c r="B84" s="732"/>
      <c r="C84" s="1087"/>
      <c r="D84" s="459"/>
      <c r="E84" s="1081" t="s">
        <v>44</v>
      </c>
      <c r="F84" s="1081"/>
      <c r="G84" s="1081"/>
      <c r="H84" s="1081"/>
      <c r="I84" s="1081"/>
      <c r="J84" s="1081"/>
      <c r="K84" s="1081"/>
    </row>
    <row r="85" spans="1:11" ht="21" x14ac:dyDescent="0.6">
      <c r="A85" s="459"/>
      <c r="B85" s="732"/>
      <c r="C85" s="1087"/>
      <c r="D85" s="459"/>
      <c r="E85" s="1079"/>
      <c r="F85" s="457"/>
      <c r="G85" s="457"/>
      <c r="H85" s="457"/>
      <c r="I85" s="457"/>
      <c r="J85" s="457"/>
      <c r="K85" s="457"/>
    </row>
    <row r="86" spans="1:11" ht="24.6" x14ac:dyDescent="0.7">
      <c r="A86" s="471" t="s">
        <v>179</v>
      </c>
      <c r="B86" s="472"/>
      <c r="C86" s="473"/>
      <c r="D86" s="474"/>
      <c r="E86" s="458"/>
      <c r="F86" s="458"/>
      <c r="G86" s="458"/>
      <c r="H86" s="458"/>
      <c r="I86" s="475"/>
      <c r="J86" s="662"/>
      <c r="K86" s="662"/>
    </row>
    <row r="87" spans="1:11" ht="21" x14ac:dyDescent="0.6">
      <c r="A87" s="471" t="s">
        <v>21</v>
      </c>
      <c r="B87" s="472"/>
      <c r="C87" s="459"/>
      <c r="D87" s="459"/>
      <c r="E87" s="459"/>
      <c r="F87" s="476" t="s">
        <v>20</v>
      </c>
      <c r="G87" s="477"/>
      <c r="H87" s="458"/>
      <c r="I87" s="478" t="s">
        <v>180</v>
      </c>
      <c r="J87" s="459"/>
      <c r="K87" s="475"/>
    </row>
    <row r="88" spans="1:11" ht="21" x14ac:dyDescent="0.6">
      <c r="A88" s="471" t="s">
        <v>55</v>
      </c>
      <c r="B88" s="472"/>
      <c r="C88" s="459"/>
      <c r="D88" s="459"/>
      <c r="E88" s="459"/>
      <c r="F88" s="1005" t="s">
        <v>76</v>
      </c>
      <c r="G88" s="1005"/>
      <c r="H88" s="1005"/>
      <c r="I88" s="728"/>
      <c r="J88" s="728"/>
      <c r="K88" s="728"/>
    </row>
    <row r="89" spans="1:11" ht="21" x14ac:dyDescent="0.6">
      <c r="A89" s="457"/>
      <c r="B89" s="472"/>
      <c r="C89" s="459"/>
      <c r="D89" s="459"/>
      <c r="E89" s="459"/>
      <c r="F89" s="459"/>
      <c r="G89" s="479" t="s">
        <v>44</v>
      </c>
      <c r="H89" s="479"/>
      <c r="I89" s="479"/>
      <c r="J89" s="479"/>
      <c r="K89" s="479"/>
    </row>
  </sheetData>
  <sheetProtection algorithmName="SHA-512" hashValue="mDXULI8X9vZRKdSISUKKIxJ7BO41mTnAmjtsaOEeCLxOIzp4pu6insuXxEoPr5mVqV53rSezHqMTgWJA0Im4YA==" saltValue="mOqtFr8ziQMijlHoVEgWCA==" spinCount="100000" sheet="1" formatCells="0" formatColumns="0" formatRows="0" insertColumns="0" insertRows="0" insertHyperlinks="0" deleteColumns="0" deleteRows="0"/>
  <mergeCells count="22">
    <mergeCell ref="F88:H88"/>
    <mergeCell ref="E77:K77"/>
    <mergeCell ref="E78:K78"/>
    <mergeCell ref="E82:K82"/>
    <mergeCell ref="E83:K83"/>
    <mergeCell ref="E84:K84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  <mergeCell ref="E70:F70"/>
    <mergeCell ref="I70:J70"/>
    <mergeCell ref="E71:F71"/>
    <mergeCell ref="I71:J71"/>
    <mergeCell ref="F72:H72"/>
    <mergeCell ref="E73:I73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169"/>
  <sheetViews>
    <sheetView zoomScale="86" zoomScaleNormal="86" workbookViewId="0">
      <selection sqref="A1:K168"/>
    </sheetView>
  </sheetViews>
  <sheetFormatPr defaultRowHeight="20.399999999999999" x14ac:dyDescent="0.55000000000000004"/>
  <cols>
    <col min="1" max="1" width="6.3984375" style="2" customWidth="1"/>
    <col min="2" max="2" width="39.09765625" style="2" customWidth="1"/>
    <col min="3" max="3" width="13.69921875" style="54" customWidth="1"/>
    <col min="4" max="4" width="12.19921875" style="54" customWidth="1"/>
    <col min="5" max="5" width="13" style="54" customWidth="1"/>
    <col min="6" max="6" width="8.8984375" style="54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55" customWidth="1"/>
  </cols>
  <sheetData>
    <row r="1" spans="1:11" x14ac:dyDescent="0.55000000000000004">
      <c r="A1" s="1019"/>
      <c r="B1" s="1019"/>
      <c r="C1" s="1019"/>
      <c r="D1" s="1019"/>
      <c r="E1" s="1019"/>
      <c r="F1" s="1019"/>
      <c r="G1" s="1019"/>
      <c r="H1" s="1019"/>
      <c r="I1" s="1019"/>
      <c r="K1" s="2"/>
    </row>
    <row r="2" spans="1:11" x14ac:dyDescent="0.55000000000000004">
      <c r="A2" s="1019"/>
      <c r="B2" s="1019"/>
      <c r="C2" s="1019"/>
      <c r="D2" s="1019"/>
      <c r="E2" s="1019"/>
      <c r="F2" s="1019"/>
      <c r="G2" s="1019"/>
      <c r="H2" s="1019"/>
      <c r="I2" s="1019"/>
      <c r="K2" s="2"/>
    </row>
    <row r="3" spans="1:11" x14ac:dyDescent="0.55000000000000004">
      <c r="A3" s="12"/>
      <c r="B3" s="1020"/>
      <c r="C3" s="1020"/>
      <c r="D3" s="1020"/>
      <c r="E3" s="1020"/>
      <c r="F3" s="1020"/>
      <c r="G3" s="114"/>
      <c r="H3" s="114"/>
      <c r="I3" s="114"/>
      <c r="J3" s="12"/>
      <c r="K3" s="12"/>
    </row>
    <row r="4" spans="1:11" ht="18.75" customHeight="1" x14ac:dyDescent="0.25">
      <c r="A4" s="1021"/>
      <c r="B4" s="1021"/>
      <c r="C4" s="1023"/>
      <c r="D4" s="1025"/>
      <c r="E4" s="1025"/>
      <c r="F4" s="1025"/>
      <c r="G4" s="1025"/>
      <c r="H4" s="256"/>
      <c r="I4" s="1021"/>
      <c r="J4" s="1028"/>
      <c r="K4" s="1030"/>
    </row>
    <row r="5" spans="1:11" x14ac:dyDescent="0.25">
      <c r="A5" s="1022"/>
      <c r="B5" s="1022"/>
      <c r="C5" s="1024"/>
      <c r="D5" s="1026"/>
      <c r="E5" s="1026"/>
      <c r="F5" s="1026"/>
      <c r="G5" s="1026"/>
      <c r="H5" s="257"/>
      <c r="I5" s="1022"/>
      <c r="J5" s="1029"/>
      <c r="K5" s="1030"/>
    </row>
    <row r="6" spans="1:11" x14ac:dyDescent="0.25">
      <c r="A6" s="115"/>
      <c r="B6" s="13"/>
      <c r="C6" s="116"/>
      <c r="D6" s="116"/>
      <c r="E6" s="116"/>
      <c r="F6" s="116"/>
      <c r="G6" s="116"/>
      <c r="H6" s="116"/>
      <c r="I6" s="116"/>
      <c r="J6" s="116"/>
      <c r="K6" s="14"/>
    </row>
    <row r="7" spans="1:11" x14ac:dyDescent="0.55000000000000004">
      <c r="A7" s="18"/>
      <c r="B7" s="258"/>
      <c r="C7" s="224"/>
      <c r="D7" s="130"/>
      <c r="E7" s="130"/>
      <c r="F7" s="130"/>
      <c r="G7" s="130"/>
      <c r="H7" s="130"/>
      <c r="I7" s="130"/>
      <c r="J7" s="130"/>
      <c r="K7" s="130"/>
    </row>
    <row r="8" spans="1:11" x14ac:dyDescent="0.55000000000000004">
      <c r="A8" s="18"/>
      <c r="B8" s="259"/>
      <c r="C8" s="224"/>
      <c r="D8" s="130"/>
      <c r="E8" s="130"/>
      <c r="F8" s="130"/>
      <c r="G8" s="130"/>
      <c r="H8" s="130"/>
      <c r="I8" s="130"/>
      <c r="J8" s="130"/>
      <c r="K8" s="26"/>
    </row>
    <row r="9" spans="1:11" ht="21" hidden="1" customHeight="1" x14ac:dyDescent="0.55000000000000004">
      <c r="A9" s="117"/>
      <c r="B9" s="118"/>
      <c r="C9" s="215"/>
      <c r="D9" s="119"/>
      <c r="E9" s="119"/>
      <c r="F9" s="119"/>
      <c r="G9" s="119"/>
      <c r="H9" s="119"/>
      <c r="I9" s="119"/>
      <c r="J9" s="119"/>
      <c r="K9" s="120"/>
    </row>
    <row r="10" spans="1:11" ht="42" hidden="1" customHeight="1" x14ac:dyDescent="0.55000000000000004">
      <c r="A10" s="248"/>
      <c r="B10" s="249"/>
      <c r="C10" s="250"/>
      <c r="D10" s="251"/>
      <c r="E10" s="251"/>
      <c r="F10" s="251"/>
      <c r="G10" s="251"/>
      <c r="H10" s="251"/>
      <c r="I10" s="251"/>
      <c r="J10" s="251"/>
      <c r="K10" s="252"/>
    </row>
    <row r="11" spans="1:11" ht="21" hidden="1" customHeight="1" x14ac:dyDescent="0.55000000000000004">
      <c r="A11" s="16"/>
      <c r="B11" s="17"/>
      <c r="C11" s="216"/>
      <c r="D11" s="121"/>
      <c r="E11" s="121"/>
      <c r="F11" s="121"/>
      <c r="G11" s="121"/>
      <c r="H11" s="121"/>
      <c r="I11" s="121"/>
      <c r="J11" s="121"/>
      <c r="K11" s="18"/>
    </row>
    <row r="12" spans="1:11" ht="21" hidden="1" customHeight="1" x14ac:dyDescent="0.25">
      <c r="A12" s="19"/>
      <c r="B12" s="20"/>
      <c r="C12" s="217"/>
      <c r="D12" s="122"/>
      <c r="E12" s="122"/>
      <c r="F12" s="122"/>
      <c r="G12" s="122"/>
      <c r="H12" s="122"/>
      <c r="I12" s="122"/>
      <c r="J12" s="122"/>
      <c r="K12" s="21"/>
    </row>
    <row r="13" spans="1:11" ht="21" hidden="1" customHeight="1" x14ac:dyDescent="0.55000000000000004">
      <c r="A13" s="93"/>
      <c r="B13" s="93"/>
      <c r="C13" s="93"/>
      <c r="D13" s="123"/>
      <c r="E13" s="123"/>
      <c r="F13" s="123"/>
      <c r="G13" s="124"/>
      <c r="H13" s="125"/>
      <c r="I13" s="94"/>
      <c r="J13" s="95"/>
      <c r="K13" s="94"/>
    </row>
    <row r="14" spans="1:11" ht="21" hidden="1" customHeight="1" x14ac:dyDescent="0.55000000000000004">
      <c r="A14" s="105"/>
      <c r="B14" s="105"/>
      <c r="C14" s="105"/>
      <c r="D14" s="126"/>
      <c r="E14" s="126"/>
      <c r="F14" s="126"/>
      <c r="G14" s="127"/>
      <c r="H14" s="128"/>
      <c r="I14" s="106"/>
      <c r="J14" s="107"/>
      <c r="K14" s="106"/>
    </row>
    <row r="15" spans="1:11" x14ac:dyDescent="0.55000000000000004">
      <c r="A15" s="218"/>
      <c r="B15" s="219"/>
      <c r="C15" s="220"/>
      <c r="D15" s="221"/>
      <c r="E15" s="221"/>
      <c r="F15" s="221"/>
      <c r="G15" s="221"/>
      <c r="H15" s="221"/>
      <c r="I15" s="221"/>
      <c r="J15" s="221"/>
      <c r="K15" s="222"/>
    </row>
    <row r="16" spans="1:11" ht="42" customHeight="1" x14ac:dyDescent="0.25">
      <c r="A16" s="23"/>
      <c r="B16" s="96"/>
      <c r="C16" s="223"/>
      <c r="D16" s="129"/>
      <c r="E16" s="129"/>
      <c r="F16" s="129"/>
      <c r="G16" s="129"/>
      <c r="H16" s="129"/>
      <c r="I16" s="129"/>
      <c r="J16" s="129"/>
      <c r="K16" s="24"/>
    </row>
    <row r="17" spans="1:11" x14ac:dyDescent="0.55000000000000004">
      <c r="A17" s="18"/>
      <c r="B17" s="25"/>
      <c r="C17" s="224"/>
      <c r="D17" s="130"/>
      <c r="E17" s="130"/>
      <c r="F17" s="130"/>
      <c r="G17" s="130"/>
      <c r="H17" s="130"/>
      <c r="I17" s="130"/>
      <c r="J17" s="130"/>
      <c r="K17" s="26"/>
    </row>
    <row r="18" spans="1:11" ht="21" hidden="1" customHeight="1" x14ac:dyDescent="0.55000000000000004">
      <c r="A18" s="27"/>
      <c r="B18" s="28"/>
      <c r="C18" s="225"/>
      <c r="D18" s="131"/>
      <c r="E18" s="131"/>
      <c r="F18" s="131"/>
      <c r="G18" s="131"/>
      <c r="H18" s="131"/>
      <c r="I18" s="131"/>
      <c r="J18" s="131"/>
      <c r="K18" s="132"/>
    </row>
    <row r="19" spans="1:11" ht="63" hidden="1" customHeight="1" x14ac:dyDescent="0.25">
      <c r="A19" s="108"/>
      <c r="B19" s="109"/>
      <c r="C19" s="226"/>
      <c r="D19" s="133"/>
      <c r="E19" s="133"/>
      <c r="F19" s="133"/>
      <c r="G19" s="133"/>
      <c r="H19" s="133"/>
      <c r="I19" s="133"/>
      <c r="J19" s="133"/>
      <c r="K19" s="110"/>
    </row>
    <row r="20" spans="1:11" ht="42" hidden="1" customHeight="1" x14ac:dyDescent="0.55000000000000004">
      <c r="A20" s="134"/>
      <c r="B20" s="135"/>
      <c r="C20" s="227"/>
      <c r="D20" s="136"/>
      <c r="E20" s="136"/>
      <c r="F20" s="136"/>
      <c r="G20" s="137"/>
      <c r="H20" s="138"/>
      <c r="I20" s="139"/>
      <c r="J20" s="140"/>
      <c r="K20" s="141"/>
    </row>
    <row r="21" spans="1:11" ht="42" hidden="1" customHeight="1" x14ac:dyDescent="0.25">
      <c r="A21" s="19"/>
      <c r="B21" s="142"/>
      <c r="C21" s="122"/>
      <c r="D21" s="122"/>
      <c r="E21" s="122"/>
      <c r="F21" s="122"/>
      <c r="G21" s="122"/>
      <c r="H21" s="122"/>
      <c r="I21" s="122"/>
      <c r="J21" s="122"/>
      <c r="K21" s="29"/>
    </row>
    <row r="22" spans="1:11" ht="21" hidden="1" customHeight="1" x14ac:dyDescent="0.55000000000000004">
      <c r="A22" s="38"/>
      <c r="B22" s="228"/>
      <c r="C22" s="229"/>
      <c r="D22" s="164"/>
      <c r="E22" s="164"/>
      <c r="F22" s="164"/>
      <c r="G22" s="165"/>
      <c r="H22" s="229"/>
      <c r="I22" s="230"/>
      <c r="J22" s="95"/>
      <c r="K22" s="231"/>
    </row>
    <row r="23" spans="1:11" x14ac:dyDescent="0.55000000000000004">
      <c r="A23" s="30"/>
      <c r="B23" s="31"/>
      <c r="C23" s="146"/>
      <c r="D23" s="146"/>
      <c r="E23" s="146"/>
      <c r="F23" s="146"/>
      <c r="G23" s="146"/>
      <c r="H23" s="146"/>
      <c r="I23" s="146"/>
      <c r="J23" s="146"/>
      <c r="K23" s="253"/>
    </row>
    <row r="24" spans="1:11" ht="63" customHeight="1" x14ac:dyDescent="0.25">
      <c r="A24" s="108"/>
      <c r="B24" s="111"/>
      <c r="C24" s="226"/>
      <c r="D24" s="133"/>
      <c r="E24" s="133"/>
      <c r="F24" s="133"/>
      <c r="G24" s="133"/>
      <c r="H24" s="133"/>
      <c r="I24" s="133"/>
      <c r="J24" s="133"/>
      <c r="K24" s="110"/>
    </row>
    <row r="25" spans="1:11" x14ac:dyDescent="0.25">
      <c r="A25" s="260"/>
      <c r="B25" s="261"/>
      <c r="C25" s="261"/>
      <c r="D25" s="262"/>
      <c r="E25" s="262"/>
      <c r="F25" s="262"/>
      <c r="G25" s="137"/>
      <c r="H25" s="262"/>
      <c r="I25" s="263"/>
      <c r="J25" s="264"/>
      <c r="K25" s="265"/>
    </row>
    <row r="26" spans="1:11" ht="63" customHeight="1" x14ac:dyDescent="0.25">
      <c r="A26" s="108"/>
      <c r="B26" s="33"/>
      <c r="C26" s="232"/>
      <c r="D26" s="147"/>
      <c r="E26" s="147"/>
      <c r="F26" s="147"/>
      <c r="G26" s="147"/>
      <c r="H26" s="147"/>
      <c r="I26" s="147"/>
      <c r="J26" s="147"/>
      <c r="K26" s="29"/>
    </row>
    <row r="27" spans="1:11" x14ac:dyDescent="0.55000000000000004">
      <c r="A27" s="266"/>
      <c r="B27" s="6"/>
      <c r="C27" s="153"/>
      <c r="D27" s="153"/>
      <c r="E27" s="153"/>
      <c r="F27" s="153"/>
      <c r="G27" s="152"/>
      <c r="H27" s="195"/>
      <c r="I27" s="6"/>
      <c r="J27" s="22"/>
      <c r="K27" s="34"/>
    </row>
    <row r="28" spans="1:11" x14ac:dyDescent="0.55000000000000004">
      <c r="A28" s="6"/>
      <c r="B28" s="6"/>
      <c r="C28" s="153"/>
      <c r="D28" s="153"/>
      <c r="E28" s="153"/>
      <c r="F28" s="153"/>
      <c r="G28" s="152"/>
      <c r="H28" s="154"/>
      <c r="I28" s="6"/>
      <c r="J28" s="22"/>
      <c r="K28" s="32"/>
    </row>
    <row r="29" spans="1:11" ht="56.25" customHeight="1" x14ac:dyDescent="0.25">
      <c r="A29" s="108"/>
      <c r="B29" s="108"/>
      <c r="C29" s="267"/>
      <c r="D29" s="268"/>
      <c r="E29" s="269"/>
      <c r="F29" s="269"/>
      <c r="G29" s="269"/>
      <c r="H29" s="268"/>
      <c r="I29" s="268"/>
      <c r="J29" s="268"/>
      <c r="K29" s="122"/>
    </row>
    <row r="30" spans="1:11" ht="42" customHeight="1" x14ac:dyDescent="0.25">
      <c r="A30" s="270"/>
      <c r="B30" s="134"/>
      <c r="C30" s="233"/>
      <c r="D30" s="144"/>
      <c r="E30" s="144"/>
      <c r="F30" s="144"/>
      <c r="G30" s="145"/>
      <c r="H30" s="156"/>
      <c r="I30" s="48"/>
      <c r="J30" s="150"/>
      <c r="K30" s="151"/>
    </row>
    <row r="31" spans="1:11" ht="42" customHeight="1" x14ac:dyDescent="0.25">
      <c r="A31" s="270"/>
      <c r="B31" s="134"/>
      <c r="C31" s="233"/>
      <c r="D31" s="144"/>
      <c r="E31" s="144"/>
      <c r="F31" s="144"/>
      <c r="G31" s="145"/>
      <c r="H31" s="156"/>
      <c r="I31" s="48"/>
      <c r="J31" s="150"/>
      <c r="K31" s="151"/>
    </row>
    <row r="32" spans="1:11" ht="63" customHeight="1" x14ac:dyDescent="0.25">
      <c r="A32" s="19"/>
      <c r="B32" s="19"/>
      <c r="C32" s="271"/>
      <c r="D32" s="268"/>
      <c r="E32" s="269"/>
      <c r="F32" s="269"/>
      <c r="G32" s="269"/>
      <c r="H32" s="268"/>
      <c r="I32" s="268"/>
      <c r="J32" s="268"/>
      <c r="K32" s="155"/>
    </row>
    <row r="33" spans="1:11" ht="42" customHeight="1" x14ac:dyDescent="0.25">
      <c r="A33" s="272"/>
      <c r="B33" s="143"/>
      <c r="C33" s="273"/>
      <c r="D33" s="144"/>
      <c r="E33" s="144"/>
      <c r="F33" s="144"/>
      <c r="G33" s="145"/>
      <c r="H33" s="184"/>
      <c r="I33" s="143"/>
      <c r="J33" s="274"/>
      <c r="K33" s="151"/>
    </row>
    <row r="34" spans="1:11" x14ac:dyDescent="0.25">
      <c r="A34" s="19"/>
      <c r="B34" s="275"/>
      <c r="C34" s="276"/>
      <c r="D34" s="277"/>
      <c r="E34" s="277"/>
      <c r="F34" s="277"/>
      <c r="G34" s="278"/>
      <c r="H34" s="269"/>
      <c r="I34" s="19"/>
      <c r="J34" s="279"/>
      <c r="K34" s="151"/>
    </row>
    <row r="35" spans="1:11" ht="42" customHeight="1" x14ac:dyDescent="0.25">
      <c r="A35" s="280"/>
      <c r="B35" s="157"/>
      <c r="C35" s="234"/>
      <c r="D35" s="281"/>
      <c r="E35" s="281"/>
      <c r="F35" s="281"/>
      <c r="G35" s="282"/>
      <c r="H35" s="283"/>
      <c r="I35" s="161"/>
      <c r="J35" s="284"/>
      <c r="K35" s="151"/>
    </row>
    <row r="36" spans="1:11" ht="42" customHeight="1" x14ac:dyDescent="0.55000000000000004">
      <c r="A36" s="252"/>
      <c r="B36" s="285"/>
      <c r="C36" s="286"/>
      <c r="D36" s="251"/>
      <c r="E36" s="251"/>
      <c r="F36" s="251"/>
      <c r="G36" s="251"/>
      <c r="H36" s="251"/>
      <c r="I36" s="251"/>
      <c r="J36" s="251"/>
      <c r="K36" s="287"/>
    </row>
    <row r="37" spans="1:11" x14ac:dyDescent="0.55000000000000004">
      <c r="A37" s="288"/>
      <c r="B37" s="259"/>
      <c r="C37" s="289"/>
      <c r="D37" s="289"/>
      <c r="E37" s="289"/>
      <c r="F37" s="289"/>
      <c r="G37" s="289"/>
      <c r="H37" s="289"/>
      <c r="I37" s="289"/>
      <c r="J37" s="289"/>
      <c r="K37" s="290"/>
    </row>
    <row r="38" spans="1:11" ht="55.95" customHeight="1" x14ac:dyDescent="0.25">
      <c r="A38" s="291"/>
      <c r="B38" s="36"/>
      <c r="C38" s="36"/>
      <c r="D38" s="155"/>
      <c r="E38" s="155"/>
      <c r="F38" s="155"/>
      <c r="G38" s="155"/>
      <c r="H38" s="155"/>
      <c r="I38" s="155"/>
      <c r="J38" s="155"/>
      <c r="K38" s="112"/>
    </row>
    <row r="39" spans="1:11" x14ac:dyDescent="0.25">
      <c r="A39" s="292"/>
      <c r="B39" s="293"/>
      <c r="C39" s="294"/>
      <c r="D39" s="281"/>
      <c r="E39" s="144"/>
      <c r="F39" s="144"/>
      <c r="G39" s="145"/>
      <c r="H39" s="184"/>
      <c r="I39" s="143"/>
      <c r="J39" s="274"/>
      <c r="K39" s="159"/>
    </row>
    <row r="40" spans="1:11" ht="54" customHeight="1" x14ac:dyDescent="0.25">
      <c r="A40" s="295"/>
      <c r="B40" s="157"/>
      <c r="C40" s="234"/>
      <c r="D40" s="158"/>
      <c r="E40" s="144"/>
      <c r="F40" s="144"/>
      <c r="G40" s="145"/>
      <c r="H40" s="156"/>
      <c r="I40" s="48"/>
      <c r="J40" s="150"/>
      <c r="K40" s="160"/>
    </row>
    <row r="41" spans="1:11" x14ac:dyDescent="0.25">
      <c r="A41" s="295"/>
      <c r="B41" s="157"/>
      <c r="C41" s="234"/>
      <c r="D41" s="158"/>
      <c r="E41" s="144"/>
      <c r="F41" s="144"/>
      <c r="G41" s="145"/>
      <c r="H41" s="156"/>
      <c r="I41" s="48"/>
      <c r="J41" s="150"/>
      <c r="K41" s="160"/>
    </row>
    <row r="42" spans="1:11" ht="42" customHeight="1" x14ac:dyDescent="0.25">
      <c r="A42" s="295"/>
      <c r="B42" s="157"/>
      <c r="C42" s="234"/>
      <c r="D42" s="158"/>
      <c r="E42" s="144"/>
      <c r="F42" s="144"/>
      <c r="G42" s="145"/>
      <c r="H42" s="156"/>
      <c r="I42" s="48"/>
      <c r="J42" s="150"/>
      <c r="K42" s="160"/>
    </row>
    <row r="43" spans="1:11" x14ac:dyDescent="0.25">
      <c r="A43" s="295"/>
      <c r="B43" s="161"/>
      <c r="C43" s="235"/>
      <c r="D43" s="162"/>
      <c r="E43" s="148"/>
      <c r="F43" s="148"/>
      <c r="G43" s="149"/>
      <c r="H43" s="156"/>
      <c r="I43" s="48"/>
      <c r="J43" s="150"/>
      <c r="K43" s="160"/>
    </row>
    <row r="44" spans="1:11" s="56" customFormat="1" ht="48" customHeight="1" x14ac:dyDescent="0.25">
      <c r="A44" s="295"/>
      <c r="B44" s="161"/>
      <c r="C44" s="235"/>
      <c r="D44" s="162"/>
      <c r="E44" s="148"/>
      <c r="F44" s="148"/>
      <c r="G44" s="149"/>
      <c r="H44" s="156"/>
      <c r="I44" s="48"/>
      <c r="J44" s="150"/>
      <c r="K44" s="160"/>
    </row>
    <row r="45" spans="1:11" ht="22.2" customHeight="1" x14ac:dyDescent="0.25">
      <c r="A45" s="295"/>
      <c r="B45" s="161"/>
      <c r="C45" s="235"/>
      <c r="D45" s="162"/>
      <c r="E45" s="148"/>
      <c r="F45" s="148"/>
      <c r="G45" s="149"/>
      <c r="H45" s="156"/>
      <c r="I45" s="48"/>
      <c r="J45" s="150"/>
      <c r="K45" s="160"/>
    </row>
    <row r="46" spans="1:11" ht="26.4" customHeight="1" x14ac:dyDescent="0.25">
      <c r="A46" s="295"/>
      <c r="B46" s="161"/>
      <c r="C46" s="235"/>
      <c r="D46" s="162"/>
      <c r="E46" s="148"/>
      <c r="F46" s="148"/>
      <c r="G46" s="149"/>
      <c r="H46" s="156"/>
      <c r="I46" s="48"/>
      <c r="J46" s="150"/>
      <c r="K46" s="160"/>
    </row>
    <row r="47" spans="1:11" ht="63" customHeight="1" x14ac:dyDescent="0.25">
      <c r="A47" s="35"/>
      <c r="B47" s="36"/>
      <c r="C47" s="236"/>
      <c r="D47" s="155"/>
      <c r="E47" s="155"/>
      <c r="F47" s="155"/>
      <c r="G47" s="155"/>
      <c r="H47" s="155"/>
      <c r="I47" s="155"/>
      <c r="J47" s="155"/>
      <c r="K47" s="37"/>
    </row>
    <row r="48" spans="1:11" x14ac:dyDescent="0.55000000000000004">
      <c r="A48" s="296"/>
      <c r="B48" s="40"/>
      <c r="C48" s="40"/>
      <c r="D48" s="163"/>
      <c r="E48" s="164"/>
      <c r="F48" s="164"/>
      <c r="G48" s="165"/>
      <c r="H48" s="154"/>
      <c r="I48" s="6"/>
      <c r="J48" s="22"/>
      <c r="K48" s="41"/>
    </row>
    <row r="49" spans="1:11" s="56" customFormat="1" ht="57.6" customHeight="1" x14ac:dyDescent="0.25">
      <c r="A49" s="35"/>
      <c r="B49" s="36"/>
      <c r="C49" s="36"/>
      <c r="D49" s="155"/>
      <c r="E49" s="155"/>
      <c r="F49" s="155"/>
      <c r="G49" s="155"/>
      <c r="H49" s="155"/>
      <c r="I49" s="155"/>
      <c r="J49" s="155"/>
      <c r="K49" s="37"/>
    </row>
    <row r="50" spans="1:11" x14ac:dyDescent="0.55000000000000004">
      <c r="A50" s="296"/>
      <c r="B50" s="40"/>
      <c r="C50" s="237"/>
      <c r="D50" s="163"/>
      <c r="E50" s="164"/>
      <c r="F50" s="164"/>
      <c r="G50" s="165"/>
      <c r="H50" s="154"/>
      <c r="I50" s="6"/>
      <c r="J50" s="22"/>
      <c r="K50" s="41"/>
    </row>
    <row r="51" spans="1:11" x14ac:dyDescent="0.55000000000000004">
      <c r="A51" s="40"/>
      <c r="B51" s="40"/>
      <c r="C51" s="40"/>
      <c r="D51" s="163"/>
      <c r="E51" s="164"/>
      <c r="F51" s="164"/>
      <c r="G51" s="165"/>
      <c r="H51" s="154"/>
      <c r="I51" s="6"/>
      <c r="J51" s="22"/>
      <c r="K51" s="41"/>
    </row>
    <row r="52" spans="1:11" s="56" customFormat="1" x14ac:dyDescent="0.55000000000000004">
      <c r="A52" s="252"/>
      <c r="B52" s="285"/>
      <c r="C52" s="285"/>
      <c r="D52" s="251"/>
      <c r="E52" s="251"/>
      <c r="F52" s="251"/>
      <c r="G52" s="251"/>
      <c r="H52" s="251"/>
      <c r="I52" s="251"/>
      <c r="J52" s="251"/>
      <c r="K52" s="287"/>
    </row>
    <row r="53" spans="1:11" x14ac:dyDescent="0.55000000000000004">
      <c r="A53" s="288"/>
      <c r="B53" s="259"/>
      <c r="C53" s="289"/>
      <c r="D53" s="289"/>
      <c r="E53" s="289"/>
      <c r="F53" s="289"/>
      <c r="G53" s="289"/>
      <c r="H53" s="289"/>
      <c r="I53" s="289"/>
      <c r="J53" s="289"/>
      <c r="K53" s="290"/>
    </row>
    <row r="54" spans="1:11" ht="63" customHeight="1" x14ac:dyDescent="0.25">
      <c r="A54" s="297"/>
      <c r="B54" s="241"/>
      <c r="C54" s="241"/>
      <c r="D54" s="298"/>
      <c r="E54" s="298"/>
      <c r="F54" s="298"/>
      <c r="G54" s="298"/>
      <c r="H54" s="298"/>
      <c r="I54" s="298"/>
      <c r="J54" s="298"/>
      <c r="K54" s="112"/>
    </row>
    <row r="55" spans="1:11" ht="50.4" customHeight="1" x14ac:dyDescent="0.25">
      <c r="A55" s="292"/>
      <c r="B55" s="299"/>
      <c r="C55" s="292"/>
      <c r="D55" s="281"/>
      <c r="E55" s="144"/>
      <c r="F55" s="144"/>
      <c r="G55" s="145"/>
      <c r="H55" s="184"/>
      <c r="I55" s="143"/>
      <c r="J55" s="274"/>
      <c r="K55" s="159"/>
    </row>
    <row r="56" spans="1:11" x14ac:dyDescent="0.55000000000000004">
      <c r="A56" s="252"/>
      <c r="B56" s="285"/>
      <c r="C56" s="285"/>
      <c r="D56" s="251"/>
      <c r="E56" s="251"/>
      <c r="F56" s="251"/>
      <c r="G56" s="251"/>
      <c r="H56" s="251"/>
      <c r="I56" s="251"/>
      <c r="J56" s="251"/>
      <c r="K56" s="287"/>
    </row>
    <row r="57" spans="1:11" ht="45" customHeight="1" x14ac:dyDescent="0.55000000000000004">
      <c r="A57" s="288"/>
      <c r="B57" s="259"/>
      <c r="C57" s="289"/>
      <c r="D57" s="289"/>
      <c r="E57" s="289"/>
      <c r="F57" s="289"/>
      <c r="G57" s="289"/>
      <c r="H57" s="289"/>
      <c r="I57" s="289"/>
      <c r="J57" s="289"/>
      <c r="K57" s="290"/>
    </row>
    <row r="58" spans="1:11" ht="63" customHeight="1" x14ac:dyDescent="0.25">
      <c r="A58" s="297"/>
      <c r="B58" s="241"/>
      <c r="C58" s="241"/>
      <c r="D58" s="298"/>
      <c r="E58" s="298"/>
      <c r="F58" s="298"/>
      <c r="G58" s="298"/>
      <c r="H58" s="298"/>
      <c r="I58" s="298"/>
      <c r="J58" s="298"/>
      <c r="K58" s="112"/>
    </row>
    <row r="59" spans="1:11" ht="46.2" customHeight="1" x14ac:dyDescent="0.25">
      <c r="A59" s="292"/>
      <c r="B59" s="299"/>
      <c r="C59" s="292"/>
      <c r="D59" s="281"/>
      <c r="E59" s="144"/>
      <c r="F59" s="144"/>
      <c r="G59" s="145"/>
      <c r="H59" s="184"/>
      <c r="I59" s="143"/>
      <c r="J59" s="274"/>
      <c r="K59" s="159"/>
    </row>
    <row r="60" spans="1:11" ht="21" hidden="1" customHeight="1" x14ac:dyDescent="0.55000000000000004">
      <c r="A60" s="40"/>
      <c r="B60" s="40"/>
      <c r="C60" s="40"/>
      <c r="D60" s="163"/>
      <c r="E60" s="164"/>
      <c r="F60" s="164"/>
      <c r="G60" s="165"/>
      <c r="H60" s="154"/>
      <c r="I60" s="6"/>
      <c r="J60" s="22"/>
      <c r="K60" s="41"/>
    </row>
    <row r="61" spans="1:11" ht="21" hidden="1" customHeight="1" x14ac:dyDescent="0.55000000000000004">
      <c r="A61" s="40"/>
      <c r="B61" s="40"/>
      <c r="C61" s="40"/>
      <c r="D61" s="163"/>
      <c r="E61" s="164"/>
      <c r="F61" s="164"/>
      <c r="G61" s="165"/>
      <c r="H61" s="154"/>
      <c r="I61" s="6"/>
      <c r="J61" s="22"/>
      <c r="K61" s="41"/>
    </row>
    <row r="62" spans="1:11" ht="21" hidden="1" customHeight="1" x14ac:dyDescent="0.55000000000000004">
      <c r="A62" s="40"/>
      <c r="B62" s="40"/>
      <c r="C62" s="40"/>
      <c r="D62" s="163"/>
      <c r="E62" s="164"/>
      <c r="F62" s="164"/>
      <c r="G62" s="165"/>
      <c r="H62" s="154"/>
      <c r="I62" s="6"/>
      <c r="J62" s="22"/>
      <c r="K62" s="41"/>
    </row>
    <row r="63" spans="1:11" ht="42" customHeight="1" x14ac:dyDescent="0.55000000000000004">
      <c r="A63" s="42"/>
      <c r="B63" s="43"/>
      <c r="C63" s="238"/>
      <c r="D63" s="166"/>
      <c r="E63" s="166"/>
      <c r="F63" s="166"/>
      <c r="G63" s="166"/>
      <c r="H63" s="166"/>
      <c r="I63" s="166"/>
      <c r="J63" s="166"/>
      <c r="K63" s="166"/>
    </row>
    <row r="64" spans="1:11" ht="21" customHeight="1" x14ac:dyDescent="0.25">
      <c r="A64" s="167"/>
      <c r="B64" s="168"/>
      <c r="C64" s="300"/>
      <c r="D64" s="169"/>
      <c r="E64" s="169"/>
      <c r="F64" s="169"/>
      <c r="G64" s="169"/>
      <c r="H64" s="169"/>
      <c r="I64" s="169"/>
      <c r="J64" s="169"/>
      <c r="K64" s="169"/>
    </row>
    <row r="65" spans="1:11" x14ac:dyDescent="0.25">
      <c r="A65" s="170"/>
      <c r="B65" s="171"/>
      <c r="C65" s="301"/>
      <c r="D65" s="172"/>
      <c r="E65" s="172"/>
      <c r="F65" s="172"/>
      <c r="G65" s="172"/>
      <c r="H65" s="172"/>
      <c r="I65" s="172"/>
      <c r="J65" s="172"/>
      <c r="K65" s="172"/>
    </row>
    <row r="66" spans="1:11" x14ac:dyDescent="0.55000000000000004">
      <c r="A66" s="44"/>
      <c r="B66" s="45"/>
      <c r="C66" s="239"/>
      <c r="D66" s="121"/>
      <c r="E66" s="121"/>
      <c r="F66" s="121"/>
      <c r="G66" s="121"/>
      <c r="H66" s="121"/>
      <c r="I66" s="121"/>
      <c r="J66" s="121"/>
      <c r="K66" s="44"/>
    </row>
    <row r="67" spans="1:11" x14ac:dyDescent="0.55000000000000004">
      <c r="A67" s="44"/>
      <c r="B67" s="45"/>
      <c r="C67" s="239"/>
      <c r="D67" s="121"/>
      <c r="E67" s="121"/>
      <c r="F67" s="121"/>
      <c r="G67" s="121"/>
      <c r="H67" s="121"/>
      <c r="I67" s="121"/>
      <c r="J67" s="121"/>
      <c r="K67" s="44"/>
    </row>
    <row r="68" spans="1:11" ht="63" customHeight="1" x14ac:dyDescent="0.25">
      <c r="A68" s="97"/>
      <c r="B68" s="97"/>
      <c r="C68" s="240"/>
      <c r="D68" s="173"/>
      <c r="E68" s="173"/>
      <c r="F68" s="173"/>
      <c r="G68" s="173"/>
      <c r="H68" s="173"/>
      <c r="I68" s="173"/>
      <c r="J68" s="173"/>
      <c r="K68" s="98"/>
    </row>
    <row r="69" spans="1:11" x14ac:dyDescent="0.55000000000000004">
      <c r="A69" s="302"/>
      <c r="B69" s="46"/>
      <c r="C69" s="46"/>
      <c r="D69" s="174"/>
      <c r="E69" s="164"/>
      <c r="F69" s="164"/>
      <c r="G69" s="165"/>
      <c r="H69" s="175"/>
      <c r="I69" s="38"/>
      <c r="J69" s="39"/>
      <c r="K69" s="34"/>
    </row>
    <row r="70" spans="1:11" x14ac:dyDescent="0.55000000000000004">
      <c r="A70" s="302"/>
      <c r="B70" s="46"/>
      <c r="C70" s="46"/>
      <c r="D70" s="174"/>
      <c r="E70" s="164"/>
      <c r="F70" s="164"/>
      <c r="G70" s="165"/>
      <c r="H70" s="175"/>
      <c r="I70" s="38"/>
      <c r="J70" s="39"/>
      <c r="K70" s="34"/>
    </row>
    <row r="71" spans="1:11" x14ac:dyDescent="0.25">
      <c r="A71" s="176"/>
      <c r="B71" s="177"/>
      <c r="C71" s="241"/>
      <c r="D71" s="169"/>
      <c r="E71" s="169"/>
      <c r="F71" s="169"/>
      <c r="G71" s="169"/>
      <c r="H71" s="169"/>
      <c r="I71" s="169"/>
      <c r="J71" s="169"/>
      <c r="K71" s="169"/>
    </row>
    <row r="72" spans="1:11" x14ac:dyDescent="0.55000000000000004">
      <c r="A72" s="179"/>
      <c r="B72" s="180"/>
      <c r="C72" s="303"/>
      <c r="D72" s="181"/>
      <c r="E72" s="181"/>
      <c r="F72" s="181"/>
      <c r="G72" s="181"/>
      <c r="H72" s="181"/>
      <c r="I72" s="181"/>
      <c r="J72" s="181"/>
      <c r="K72" s="182"/>
    </row>
    <row r="73" spans="1:11" x14ac:dyDescent="0.25">
      <c r="A73" s="304"/>
      <c r="B73" s="305"/>
      <c r="C73" s="306"/>
      <c r="D73" s="307"/>
      <c r="E73" s="307"/>
      <c r="F73" s="307"/>
      <c r="G73" s="307"/>
      <c r="H73" s="307"/>
      <c r="I73" s="307"/>
      <c r="J73" s="307"/>
      <c r="K73" s="307"/>
    </row>
    <row r="74" spans="1:11" x14ac:dyDescent="0.55000000000000004">
      <c r="A74" s="113"/>
      <c r="B74" s="308"/>
      <c r="C74" s="99"/>
      <c r="D74" s="178"/>
      <c r="E74" s="178"/>
      <c r="F74" s="178"/>
      <c r="G74" s="178"/>
      <c r="H74" s="178"/>
      <c r="I74" s="178"/>
      <c r="J74" s="178"/>
      <c r="K74" s="178"/>
    </row>
    <row r="75" spans="1:11" x14ac:dyDescent="0.55000000000000004">
      <c r="A75" s="179"/>
      <c r="B75" s="180"/>
      <c r="C75" s="242"/>
      <c r="D75" s="181"/>
      <c r="E75" s="182"/>
      <c r="F75" s="182"/>
      <c r="G75" s="182"/>
      <c r="H75" s="181"/>
      <c r="I75" s="181"/>
      <c r="J75" s="181"/>
      <c r="K75" s="182"/>
    </row>
    <row r="76" spans="1:11" ht="21" hidden="1" customHeight="1" x14ac:dyDescent="0.55000000000000004">
      <c r="A76" s="15"/>
      <c r="B76" s="47"/>
      <c r="C76" s="183"/>
      <c r="D76" s="183"/>
      <c r="E76" s="183"/>
      <c r="F76" s="183"/>
      <c r="G76" s="183"/>
      <c r="H76" s="183"/>
      <c r="I76" s="183"/>
      <c r="J76" s="183"/>
      <c r="K76" s="183"/>
    </row>
    <row r="77" spans="1:11" ht="63" hidden="1" customHeight="1" x14ac:dyDescent="0.25">
      <c r="A77" s="48"/>
      <c r="B77" s="49"/>
      <c r="C77" s="49"/>
      <c r="D77" s="148"/>
      <c r="E77" s="148"/>
      <c r="F77" s="148"/>
      <c r="G77" s="148"/>
      <c r="H77" s="148"/>
      <c r="I77" s="148"/>
      <c r="J77" s="148"/>
      <c r="K77" s="48"/>
    </row>
    <row r="78" spans="1:11" ht="21" hidden="1" customHeight="1" x14ac:dyDescent="0.25">
      <c r="A78" s="48"/>
      <c r="B78" s="48"/>
      <c r="C78" s="148"/>
      <c r="D78" s="148"/>
      <c r="E78" s="144"/>
      <c r="F78" s="144"/>
      <c r="G78" s="145"/>
      <c r="H78" s="156"/>
      <c r="I78" s="48"/>
      <c r="J78" s="148"/>
      <c r="K78" s="48"/>
    </row>
    <row r="79" spans="1:11" ht="21" hidden="1" customHeight="1" x14ac:dyDescent="0.25">
      <c r="A79" s="143"/>
      <c r="B79" s="143"/>
      <c r="C79" s="243"/>
      <c r="D79" s="144"/>
      <c r="E79" s="144"/>
      <c r="F79" s="144"/>
      <c r="G79" s="145"/>
      <c r="H79" s="184"/>
      <c r="I79" s="143"/>
      <c r="J79" s="144"/>
      <c r="K79" s="48"/>
    </row>
    <row r="80" spans="1:11" ht="21" hidden="1" customHeight="1" x14ac:dyDescent="0.25">
      <c r="A80" s="143"/>
      <c r="B80" s="143"/>
      <c r="C80" s="243"/>
      <c r="D80" s="144"/>
      <c r="E80" s="144"/>
      <c r="F80" s="144"/>
      <c r="G80" s="145"/>
      <c r="H80" s="184"/>
      <c r="I80" s="143"/>
      <c r="J80" s="144"/>
      <c r="K80" s="48"/>
    </row>
    <row r="81" spans="1:11" x14ac:dyDescent="0.55000000000000004">
      <c r="A81" s="15"/>
      <c r="B81" s="47"/>
      <c r="C81" s="183"/>
      <c r="D81" s="183"/>
      <c r="E81" s="183"/>
      <c r="F81" s="183"/>
      <c r="G81" s="183"/>
      <c r="H81" s="183"/>
      <c r="I81" s="183"/>
      <c r="J81" s="183"/>
      <c r="K81" s="183"/>
    </row>
    <row r="82" spans="1:11" ht="42" customHeight="1" x14ac:dyDescent="0.25">
      <c r="A82" s="19"/>
      <c r="B82" s="309"/>
      <c r="C82" s="309"/>
      <c r="D82" s="122"/>
      <c r="E82" s="122"/>
      <c r="F82" s="122"/>
      <c r="G82" s="122"/>
      <c r="H82" s="122"/>
      <c r="I82" s="122"/>
      <c r="J82" s="122"/>
      <c r="K82" s="19"/>
    </row>
    <row r="83" spans="1:11" x14ac:dyDescent="0.25">
      <c r="A83" s="310"/>
      <c r="B83" s="311"/>
      <c r="C83" s="311"/>
      <c r="D83" s="148"/>
      <c r="E83" s="144"/>
      <c r="F83" s="144"/>
      <c r="G83" s="145"/>
      <c r="H83" s="156"/>
      <c r="I83" s="48"/>
      <c r="J83" s="148"/>
      <c r="K83" s="48"/>
    </row>
    <row r="84" spans="1:11" ht="42" customHeight="1" x14ac:dyDescent="0.25">
      <c r="A84" s="312"/>
      <c r="B84" s="142"/>
      <c r="C84" s="142"/>
      <c r="D84" s="122"/>
      <c r="E84" s="122"/>
      <c r="F84" s="122"/>
      <c r="G84" s="122"/>
      <c r="H84" s="122"/>
      <c r="I84" s="122"/>
      <c r="J84" s="122"/>
      <c r="K84" s="19"/>
    </row>
    <row r="85" spans="1:11" x14ac:dyDescent="0.25">
      <c r="A85" s="313"/>
      <c r="B85" s="314"/>
      <c r="C85" s="313"/>
      <c r="D85" s="148"/>
      <c r="E85" s="144"/>
      <c r="F85" s="144"/>
      <c r="G85" s="145"/>
      <c r="H85" s="156"/>
      <c r="I85" s="315"/>
      <c r="J85" s="148"/>
      <c r="K85" s="48"/>
    </row>
    <row r="86" spans="1:11" x14ac:dyDescent="0.25">
      <c r="A86" s="313"/>
      <c r="B86" s="314"/>
      <c r="C86" s="313"/>
      <c r="D86" s="148"/>
      <c r="E86" s="144"/>
      <c r="F86" s="144"/>
      <c r="G86" s="145"/>
      <c r="H86" s="156"/>
      <c r="I86" s="315"/>
      <c r="J86" s="148"/>
      <c r="K86" s="48"/>
    </row>
    <row r="87" spans="1:11" x14ac:dyDescent="0.25">
      <c r="A87" s="313"/>
      <c r="B87" s="314"/>
      <c r="C87" s="313"/>
      <c r="D87" s="148"/>
      <c r="E87" s="144"/>
      <c r="F87" s="144"/>
      <c r="G87" s="145"/>
      <c r="H87" s="156"/>
      <c r="I87" s="315"/>
      <c r="J87" s="148"/>
      <c r="K87" s="48"/>
    </row>
    <row r="88" spans="1:11" x14ac:dyDescent="0.55000000000000004">
      <c r="A88" s="113"/>
      <c r="B88" s="308"/>
      <c r="C88" s="99"/>
      <c r="D88" s="178"/>
      <c r="E88" s="178"/>
      <c r="F88" s="178"/>
      <c r="G88" s="178"/>
      <c r="H88" s="178"/>
      <c r="I88" s="178"/>
      <c r="J88" s="178"/>
      <c r="K88" s="178"/>
    </row>
    <row r="89" spans="1:11" x14ac:dyDescent="0.55000000000000004">
      <c r="A89" s="179"/>
      <c r="B89" s="331"/>
      <c r="C89" s="303"/>
      <c r="D89" s="181"/>
      <c r="E89" s="182"/>
      <c r="F89" s="182"/>
      <c r="G89" s="182"/>
      <c r="H89" s="181"/>
      <c r="I89" s="181"/>
      <c r="J89" s="181"/>
      <c r="K89" s="182"/>
    </row>
    <row r="90" spans="1:11" x14ac:dyDescent="0.55000000000000004">
      <c r="A90" s="15"/>
      <c r="B90" s="47"/>
      <c r="C90" s="332"/>
      <c r="D90" s="183"/>
      <c r="E90" s="183"/>
      <c r="F90" s="183"/>
      <c r="G90" s="183"/>
      <c r="H90" s="183"/>
      <c r="I90" s="183"/>
      <c r="J90" s="183"/>
      <c r="K90" s="183"/>
    </row>
    <row r="91" spans="1:11" ht="21" customHeight="1" x14ac:dyDescent="0.25">
      <c r="A91" s="48"/>
      <c r="B91" s="245"/>
      <c r="C91" s="245"/>
      <c r="D91" s="148"/>
      <c r="E91" s="148"/>
      <c r="F91" s="148"/>
      <c r="G91" s="148"/>
      <c r="H91" s="148"/>
      <c r="I91" s="148"/>
      <c r="J91" s="148"/>
      <c r="K91" s="48"/>
    </row>
    <row r="92" spans="1:11" x14ac:dyDescent="0.25">
      <c r="A92" s="48"/>
      <c r="B92" s="333"/>
      <c r="C92" s="321"/>
      <c r="D92" s="148"/>
      <c r="E92" s="144"/>
      <c r="F92" s="144"/>
      <c r="G92" s="145"/>
      <c r="H92" s="156"/>
      <c r="I92" s="48"/>
      <c r="J92" s="148"/>
      <c r="K92" s="48"/>
    </row>
    <row r="93" spans="1:11" x14ac:dyDescent="0.25">
      <c r="A93" s="143"/>
      <c r="B93" s="322"/>
      <c r="C93" s="323"/>
      <c r="D93" s="144"/>
      <c r="E93" s="144"/>
      <c r="F93" s="144"/>
      <c r="G93" s="145"/>
      <c r="H93" s="184"/>
      <c r="I93" s="143"/>
      <c r="J93" s="144"/>
      <c r="K93" s="48"/>
    </row>
    <row r="94" spans="1:11" x14ac:dyDescent="0.25">
      <c r="A94" s="143"/>
      <c r="B94" s="322"/>
      <c r="C94" s="323"/>
      <c r="D94" s="144"/>
      <c r="E94" s="144"/>
      <c r="F94" s="144"/>
      <c r="G94" s="145"/>
      <c r="H94" s="184"/>
      <c r="I94" s="143"/>
      <c r="J94" s="144"/>
      <c r="K94" s="48"/>
    </row>
    <row r="95" spans="1:11" x14ac:dyDescent="0.55000000000000004">
      <c r="A95" s="15"/>
      <c r="B95" s="47"/>
      <c r="C95" s="332"/>
      <c r="D95" s="183"/>
      <c r="E95" s="183"/>
      <c r="F95" s="183"/>
      <c r="G95" s="183"/>
      <c r="H95" s="183"/>
      <c r="I95" s="183"/>
      <c r="J95" s="183"/>
      <c r="K95" s="183"/>
    </row>
    <row r="96" spans="1:11" ht="42" customHeight="1" x14ac:dyDescent="0.25">
      <c r="A96" s="19"/>
      <c r="B96" s="142"/>
      <c r="C96" s="142"/>
      <c r="D96" s="122"/>
      <c r="E96" s="122"/>
      <c r="F96" s="122"/>
      <c r="G96" s="122"/>
      <c r="H96" s="122"/>
      <c r="I96" s="122"/>
      <c r="J96" s="122"/>
      <c r="K96" s="19"/>
    </row>
    <row r="97" spans="1:11" x14ac:dyDescent="0.25">
      <c r="A97" s="310"/>
      <c r="B97" s="245"/>
      <c r="C97" s="245"/>
      <c r="D97" s="148"/>
      <c r="E97" s="144"/>
      <c r="F97" s="144"/>
      <c r="G97" s="145"/>
      <c r="H97" s="156"/>
      <c r="I97" s="48"/>
      <c r="J97" s="148"/>
      <c r="K97" s="49"/>
    </row>
    <row r="98" spans="1:11" x14ac:dyDescent="0.25">
      <c r="A98" s="316"/>
      <c r="B98" s="285"/>
      <c r="C98" s="317"/>
      <c r="D98" s="172"/>
      <c r="E98" s="172"/>
      <c r="F98" s="172"/>
      <c r="G98" s="172"/>
      <c r="H98" s="172"/>
      <c r="I98" s="172"/>
      <c r="J98" s="172"/>
      <c r="K98" s="172"/>
    </row>
    <row r="99" spans="1:11" x14ac:dyDescent="0.55000000000000004">
      <c r="A99" s="318"/>
      <c r="B99" s="44"/>
      <c r="C99" s="44"/>
      <c r="D99" s="182"/>
      <c r="E99" s="182"/>
      <c r="F99" s="182"/>
      <c r="G99" s="182"/>
      <c r="H99" s="182"/>
      <c r="I99" s="182"/>
      <c r="J99" s="182"/>
      <c r="K99" s="182"/>
    </row>
    <row r="100" spans="1:11" x14ac:dyDescent="0.55000000000000004">
      <c r="A100" s="15"/>
      <c r="B100" s="47"/>
      <c r="C100" s="183"/>
      <c r="D100" s="183"/>
      <c r="E100" s="183"/>
      <c r="F100" s="183"/>
      <c r="G100" s="183"/>
      <c r="H100" s="183"/>
      <c r="I100" s="183"/>
      <c r="J100" s="183"/>
      <c r="K100" s="183"/>
    </row>
    <row r="101" spans="1:11" ht="42" customHeight="1" x14ac:dyDescent="0.25">
      <c r="A101" s="312"/>
      <c r="B101" s="142"/>
      <c r="C101" s="142"/>
      <c r="D101" s="122"/>
      <c r="E101" s="122"/>
      <c r="F101" s="122"/>
      <c r="G101" s="122"/>
      <c r="H101" s="122"/>
      <c r="I101" s="122"/>
      <c r="J101" s="122"/>
      <c r="K101" s="19"/>
    </row>
    <row r="102" spans="1:11" ht="42" customHeight="1" x14ac:dyDescent="0.25">
      <c r="A102" s="313"/>
      <c r="B102" s="245"/>
      <c r="C102" s="245"/>
      <c r="D102" s="148"/>
      <c r="E102" s="148"/>
      <c r="F102" s="148"/>
      <c r="G102" s="149"/>
      <c r="H102" s="156"/>
      <c r="I102" s="315"/>
      <c r="J102" s="148"/>
      <c r="K102" s="48"/>
    </row>
    <row r="103" spans="1:11" ht="42" customHeight="1" x14ac:dyDescent="0.25">
      <c r="A103" s="312"/>
      <c r="B103" s="142"/>
      <c r="C103" s="142"/>
      <c r="D103" s="122"/>
      <c r="E103" s="122"/>
      <c r="F103" s="122"/>
      <c r="G103" s="122"/>
      <c r="H103" s="122"/>
      <c r="I103" s="122"/>
      <c r="J103" s="122"/>
      <c r="K103" s="19"/>
    </row>
    <row r="104" spans="1:11" x14ac:dyDescent="0.25">
      <c r="A104" s="313"/>
      <c r="B104" s="314"/>
      <c r="C104" s="313"/>
      <c r="D104" s="148"/>
      <c r="E104" s="144"/>
      <c r="F104" s="144"/>
      <c r="G104" s="145"/>
      <c r="H104" s="319"/>
      <c r="I104" s="320"/>
      <c r="J104" s="321"/>
      <c r="K104" s="48"/>
    </row>
    <row r="105" spans="1:11" x14ac:dyDescent="0.25">
      <c r="A105" s="313"/>
      <c r="B105" s="314"/>
      <c r="C105" s="313"/>
      <c r="D105" s="148"/>
      <c r="E105" s="144"/>
      <c r="F105" s="144"/>
      <c r="G105" s="145"/>
      <c r="H105" s="319"/>
      <c r="I105" s="320"/>
      <c r="J105" s="321"/>
      <c r="K105" s="48"/>
    </row>
    <row r="106" spans="1:11" ht="42" customHeight="1" x14ac:dyDescent="0.25">
      <c r="A106" s="312"/>
      <c r="B106" s="142"/>
      <c r="C106" s="142"/>
      <c r="D106" s="122"/>
      <c r="E106" s="122"/>
      <c r="F106" s="122"/>
      <c r="G106" s="122"/>
      <c r="H106" s="122"/>
      <c r="I106" s="122"/>
      <c r="J106" s="122"/>
      <c r="K106" s="19"/>
    </row>
    <row r="107" spans="1:11" x14ac:dyDescent="0.25">
      <c r="A107" s="313"/>
      <c r="B107" s="314"/>
      <c r="C107" s="313"/>
      <c r="D107" s="148"/>
      <c r="E107" s="144"/>
      <c r="F107" s="144"/>
      <c r="G107" s="145"/>
      <c r="H107" s="319"/>
      <c r="I107" s="320"/>
      <c r="J107" s="148"/>
      <c r="K107" s="48"/>
    </row>
    <row r="108" spans="1:11" x14ac:dyDescent="0.25">
      <c r="A108" s="185"/>
      <c r="B108" s="324"/>
      <c r="C108" s="186"/>
      <c r="D108" s="187"/>
      <c r="E108" s="187"/>
      <c r="F108" s="187"/>
      <c r="G108" s="187"/>
      <c r="H108" s="187"/>
      <c r="I108" s="187"/>
      <c r="J108" s="187"/>
      <c r="K108" s="172"/>
    </row>
    <row r="109" spans="1:11" x14ac:dyDescent="0.55000000000000004">
      <c r="A109" s="179"/>
      <c r="B109" s="188"/>
      <c r="C109" s="242"/>
      <c r="D109" s="189"/>
      <c r="E109" s="189"/>
      <c r="F109" s="189"/>
      <c r="G109" s="189"/>
      <c r="H109" s="189"/>
      <c r="I109" s="189"/>
      <c r="J109" s="189"/>
      <c r="K109" s="189"/>
    </row>
    <row r="110" spans="1:11" x14ac:dyDescent="0.25">
      <c r="A110" s="190"/>
      <c r="B110" s="191"/>
      <c r="C110" s="191"/>
      <c r="D110" s="169"/>
      <c r="E110" s="169"/>
      <c r="F110" s="169"/>
      <c r="G110" s="169"/>
      <c r="H110" s="169"/>
      <c r="I110" s="169"/>
      <c r="J110" s="169"/>
      <c r="K110" s="169"/>
    </row>
    <row r="111" spans="1:11" ht="63" customHeight="1" x14ac:dyDescent="0.25">
      <c r="A111" s="310"/>
      <c r="B111" s="48"/>
      <c r="C111" s="49"/>
      <c r="D111" s="148"/>
      <c r="E111" s="148"/>
      <c r="F111" s="148"/>
      <c r="G111" s="149"/>
      <c r="H111" s="156"/>
      <c r="I111" s="48"/>
      <c r="J111" s="148"/>
      <c r="K111" s="48"/>
    </row>
    <row r="112" spans="1:11" ht="42" customHeight="1" x14ac:dyDescent="0.25">
      <c r="A112" s="310"/>
      <c r="B112" s="48"/>
      <c r="C112" s="49"/>
      <c r="D112" s="148"/>
      <c r="E112" s="148"/>
      <c r="F112" s="148"/>
      <c r="G112" s="149"/>
      <c r="H112" s="156"/>
      <c r="I112" s="48"/>
      <c r="J112" s="148"/>
      <c r="K112" s="48"/>
    </row>
    <row r="113" spans="1:11" ht="42" customHeight="1" x14ac:dyDescent="0.25">
      <c r="A113" s="310"/>
      <c r="B113" s="48"/>
      <c r="C113" s="49"/>
      <c r="D113" s="148"/>
      <c r="E113" s="148"/>
      <c r="F113" s="148"/>
      <c r="G113" s="149"/>
      <c r="H113" s="156"/>
      <c r="I113" s="48"/>
      <c r="J113" s="148"/>
      <c r="K113" s="48"/>
    </row>
    <row r="114" spans="1:11" ht="42" customHeight="1" x14ac:dyDescent="0.25">
      <c r="A114" s="310"/>
      <c r="B114" s="48"/>
      <c r="C114" s="49"/>
      <c r="D114" s="148"/>
      <c r="E114" s="148"/>
      <c r="F114" s="148"/>
      <c r="G114" s="149"/>
      <c r="H114" s="156"/>
      <c r="I114" s="48"/>
      <c r="J114" s="148"/>
      <c r="K114" s="48"/>
    </row>
    <row r="115" spans="1:11" ht="42" customHeight="1" x14ac:dyDescent="0.25">
      <c r="A115" s="310"/>
      <c r="B115" s="48"/>
      <c r="C115" s="49"/>
      <c r="D115" s="148"/>
      <c r="E115" s="148"/>
      <c r="F115" s="148"/>
      <c r="G115" s="149"/>
      <c r="H115" s="156"/>
      <c r="I115" s="48"/>
      <c r="J115" s="148"/>
      <c r="K115" s="48"/>
    </row>
    <row r="116" spans="1:11" ht="42" customHeight="1" x14ac:dyDescent="0.25">
      <c r="A116" s="310"/>
      <c r="B116" s="48"/>
      <c r="C116" s="49"/>
      <c r="D116" s="148"/>
      <c r="E116" s="148"/>
      <c r="F116" s="148"/>
      <c r="G116" s="149"/>
      <c r="H116" s="156"/>
      <c r="I116" s="48"/>
      <c r="J116" s="148"/>
      <c r="K116" s="48"/>
    </row>
    <row r="117" spans="1:11" ht="42" customHeight="1" x14ac:dyDescent="0.25">
      <c r="A117" s="310"/>
      <c r="B117" s="48"/>
      <c r="C117" s="49"/>
      <c r="D117" s="148"/>
      <c r="E117" s="148"/>
      <c r="F117" s="148"/>
      <c r="G117" s="149"/>
      <c r="H117" s="156"/>
      <c r="I117" s="48"/>
      <c r="J117" s="148"/>
      <c r="K117" s="48"/>
    </row>
    <row r="118" spans="1:11" ht="42" customHeight="1" x14ac:dyDescent="0.25">
      <c r="A118" s="310"/>
      <c r="B118" s="48"/>
      <c r="C118" s="49"/>
      <c r="D118" s="148"/>
      <c r="E118" s="148"/>
      <c r="F118" s="148"/>
      <c r="G118" s="149"/>
      <c r="H118" s="156"/>
      <c r="I118" s="48"/>
      <c r="J118" s="148"/>
      <c r="K118" s="48"/>
    </row>
    <row r="119" spans="1:11" ht="42" customHeight="1" x14ac:dyDescent="0.25">
      <c r="A119" s="310"/>
      <c r="B119" s="48"/>
      <c r="C119" s="49"/>
      <c r="D119" s="148"/>
      <c r="E119" s="148"/>
      <c r="F119" s="148"/>
      <c r="G119" s="149"/>
      <c r="H119" s="156"/>
      <c r="I119" s="48"/>
      <c r="J119" s="148"/>
      <c r="K119" s="48"/>
    </row>
    <row r="120" spans="1:11" ht="42" customHeight="1" x14ac:dyDescent="0.25">
      <c r="A120" s="310"/>
      <c r="B120" s="48"/>
      <c r="C120" s="49"/>
      <c r="D120" s="148"/>
      <c r="E120" s="148"/>
      <c r="F120" s="148"/>
      <c r="G120" s="149"/>
      <c r="H120" s="156"/>
      <c r="I120" s="48"/>
      <c r="J120" s="148"/>
      <c r="K120" s="48"/>
    </row>
    <row r="121" spans="1:11" ht="42" customHeight="1" x14ac:dyDescent="0.25">
      <c r="A121" s="310"/>
      <c r="B121" s="48"/>
      <c r="C121" s="49"/>
      <c r="D121" s="148"/>
      <c r="E121" s="148"/>
      <c r="F121" s="148"/>
      <c r="G121" s="149"/>
      <c r="H121" s="156"/>
      <c r="I121" s="48"/>
      <c r="J121" s="148"/>
      <c r="K121" s="48"/>
    </row>
    <row r="122" spans="1:11" ht="42" customHeight="1" x14ac:dyDescent="0.25">
      <c r="A122" s="310"/>
      <c r="B122" s="48"/>
      <c r="C122" s="49"/>
      <c r="D122" s="148"/>
      <c r="E122" s="148"/>
      <c r="F122" s="148"/>
      <c r="G122" s="149"/>
      <c r="H122" s="156"/>
      <c r="I122" s="48"/>
      <c r="J122" s="148"/>
      <c r="K122" s="48"/>
    </row>
    <row r="123" spans="1:11" ht="42" customHeight="1" x14ac:dyDescent="0.25">
      <c r="A123" s="310"/>
      <c r="B123" s="48"/>
      <c r="C123" s="49"/>
      <c r="D123" s="148"/>
      <c r="E123" s="148"/>
      <c r="F123" s="148"/>
      <c r="G123" s="149"/>
      <c r="H123" s="156"/>
      <c r="I123" s="48"/>
      <c r="J123" s="148"/>
      <c r="K123" s="48"/>
    </row>
    <row r="124" spans="1:11" ht="42" customHeight="1" x14ac:dyDescent="0.25">
      <c r="A124" s="310"/>
      <c r="B124" s="48"/>
      <c r="C124" s="49"/>
      <c r="D124" s="148"/>
      <c r="E124" s="148"/>
      <c r="F124" s="148"/>
      <c r="G124" s="149"/>
      <c r="H124" s="156"/>
      <c r="I124" s="48"/>
      <c r="J124" s="148"/>
      <c r="K124" s="48"/>
    </row>
    <row r="125" spans="1:11" ht="42" customHeight="1" x14ac:dyDescent="0.25">
      <c r="A125" s="310"/>
      <c r="B125" s="48"/>
      <c r="C125" s="49"/>
      <c r="D125" s="148"/>
      <c r="E125" s="148"/>
      <c r="F125" s="148"/>
      <c r="G125" s="149"/>
      <c r="H125" s="156"/>
      <c r="I125" s="48"/>
      <c r="J125" s="148"/>
      <c r="K125" s="48"/>
    </row>
    <row r="126" spans="1:11" ht="21" hidden="1" customHeight="1" x14ac:dyDescent="0.25">
      <c r="A126" s="310"/>
      <c r="B126" s="48"/>
      <c r="C126" s="49"/>
      <c r="D126" s="148"/>
      <c r="E126" s="148"/>
      <c r="F126" s="148"/>
      <c r="G126" s="149"/>
      <c r="H126" s="156"/>
      <c r="I126" s="48"/>
      <c r="J126" s="148"/>
      <c r="K126" s="48"/>
    </row>
    <row r="127" spans="1:11" ht="21" hidden="1" customHeight="1" x14ac:dyDescent="0.25">
      <c r="A127" s="310"/>
      <c r="B127" s="48"/>
      <c r="C127" s="49"/>
      <c r="D127" s="148"/>
      <c r="E127" s="148"/>
      <c r="F127" s="148"/>
      <c r="G127" s="149"/>
      <c r="H127" s="156"/>
      <c r="I127" s="48"/>
      <c r="J127" s="148"/>
      <c r="K127" s="48"/>
    </row>
    <row r="128" spans="1:11" ht="21" hidden="1" customHeight="1" x14ac:dyDescent="0.25">
      <c r="A128" s="310"/>
      <c r="B128" s="48"/>
      <c r="C128" s="49"/>
      <c r="D128" s="148"/>
      <c r="E128" s="148"/>
      <c r="F128" s="148"/>
      <c r="G128" s="149"/>
      <c r="H128" s="156"/>
      <c r="I128" s="48"/>
      <c r="J128" s="148"/>
      <c r="K128" s="48"/>
    </row>
    <row r="129" spans="1:11" ht="21" hidden="1" customHeight="1" x14ac:dyDescent="0.25">
      <c r="A129" s="310"/>
      <c r="B129" s="48"/>
      <c r="C129" s="49"/>
      <c r="D129" s="148"/>
      <c r="E129" s="148"/>
      <c r="F129" s="148"/>
      <c r="G129" s="149"/>
      <c r="H129" s="156"/>
      <c r="I129" s="48"/>
      <c r="J129" s="148"/>
      <c r="K129" s="48"/>
    </row>
    <row r="130" spans="1:11" ht="21" hidden="1" customHeight="1" x14ac:dyDescent="0.25">
      <c r="A130" s="310"/>
      <c r="B130" s="48"/>
      <c r="C130" s="49"/>
      <c r="D130" s="148"/>
      <c r="E130" s="148"/>
      <c r="F130" s="148"/>
      <c r="G130" s="149"/>
      <c r="H130" s="156"/>
      <c r="I130" s="48"/>
      <c r="J130" s="148"/>
      <c r="K130" s="48"/>
    </row>
    <row r="131" spans="1:11" ht="21" hidden="1" customHeight="1" x14ac:dyDescent="0.25">
      <c r="A131" s="310"/>
      <c r="B131" s="48"/>
      <c r="C131" s="49"/>
      <c r="D131" s="148"/>
      <c r="E131" s="148"/>
      <c r="F131" s="148"/>
      <c r="G131" s="149"/>
      <c r="H131" s="156"/>
      <c r="I131" s="48"/>
      <c r="J131" s="148"/>
      <c r="K131" s="48"/>
    </row>
    <row r="132" spans="1:11" ht="21" hidden="1" customHeight="1" x14ac:dyDescent="0.25">
      <c r="A132" s="310"/>
      <c r="B132" s="48"/>
      <c r="C132" s="49"/>
      <c r="D132" s="148"/>
      <c r="E132" s="148"/>
      <c r="F132" s="148"/>
      <c r="G132" s="149"/>
      <c r="H132" s="156"/>
      <c r="I132" s="48"/>
      <c r="J132" s="148"/>
      <c r="K132" s="48"/>
    </row>
    <row r="133" spans="1:11" ht="21" hidden="1" customHeight="1" x14ac:dyDescent="0.55000000000000004">
      <c r="A133" s="50"/>
      <c r="B133" s="325"/>
      <c r="C133" s="244"/>
      <c r="D133" s="192"/>
      <c r="E133" s="192"/>
      <c r="F133" s="192"/>
      <c r="G133" s="192"/>
      <c r="H133" s="192"/>
      <c r="I133" s="192"/>
      <c r="J133" s="192"/>
      <c r="K133" s="254"/>
    </row>
    <row r="134" spans="1:11" ht="21" hidden="1" customHeight="1" x14ac:dyDescent="0.25">
      <c r="A134" s="48"/>
      <c r="B134" s="48"/>
      <c r="C134" s="48"/>
      <c r="D134" s="148"/>
      <c r="E134" s="148"/>
      <c r="F134" s="148"/>
      <c r="G134" s="149"/>
      <c r="H134" s="156"/>
      <c r="I134" s="48"/>
      <c r="J134" s="148"/>
      <c r="K134" s="48"/>
    </row>
    <row r="135" spans="1:11" ht="21" hidden="1" customHeight="1" x14ac:dyDescent="0.55000000000000004">
      <c r="A135" s="6"/>
      <c r="B135" s="48"/>
      <c r="C135" s="194"/>
      <c r="D135" s="194"/>
      <c r="E135" s="194"/>
      <c r="F135" s="194"/>
      <c r="G135" s="193"/>
      <c r="H135" s="195"/>
      <c r="I135" s="6"/>
      <c r="J135" s="6"/>
      <c r="K135" s="6"/>
    </row>
    <row r="136" spans="1:11" ht="21" hidden="1" customHeight="1" x14ac:dyDescent="0.55000000000000004">
      <c r="A136" s="6"/>
      <c r="B136" s="48"/>
      <c r="C136" s="194"/>
      <c r="D136" s="194"/>
      <c r="E136" s="194"/>
      <c r="F136" s="194"/>
      <c r="G136" s="193"/>
      <c r="H136" s="195"/>
      <c r="I136" s="6"/>
      <c r="J136" s="6"/>
      <c r="K136" s="6"/>
    </row>
    <row r="137" spans="1:11" ht="21" hidden="1" customHeight="1" x14ac:dyDescent="0.55000000000000004">
      <c r="A137" s="6"/>
      <c r="B137" s="48"/>
      <c r="C137" s="194"/>
      <c r="D137" s="194"/>
      <c r="E137" s="194"/>
      <c r="F137" s="194"/>
      <c r="G137" s="193"/>
      <c r="H137" s="195"/>
      <c r="I137" s="6"/>
      <c r="J137" s="6"/>
      <c r="K137" s="6"/>
    </row>
    <row r="138" spans="1:11" ht="21" hidden="1" customHeight="1" x14ac:dyDescent="0.55000000000000004">
      <c r="A138" s="6"/>
      <c r="B138" s="48"/>
      <c r="C138" s="194"/>
      <c r="D138" s="194"/>
      <c r="E138" s="194"/>
      <c r="F138" s="194"/>
      <c r="G138" s="193"/>
      <c r="H138" s="195"/>
      <c r="I138" s="6"/>
      <c r="J138" s="6"/>
      <c r="K138" s="6"/>
    </row>
    <row r="139" spans="1:11" ht="21" hidden="1" customHeight="1" x14ac:dyDescent="0.55000000000000004">
      <c r="A139" s="6"/>
      <c r="B139" s="48"/>
      <c r="C139" s="194"/>
      <c r="D139" s="194"/>
      <c r="E139" s="194"/>
      <c r="F139" s="194"/>
      <c r="G139" s="193"/>
      <c r="H139" s="195"/>
      <c r="I139" s="6"/>
      <c r="J139" s="6"/>
      <c r="K139" s="6"/>
    </row>
    <row r="140" spans="1:11" ht="21" hidden="1" customHeight="1" x14ac:dyDescent="0.55000000000000004">
      <c r="A140" s="6"/>
      <c r="B140" s="48"/>
      <c r="C140" s="194"/>
      <c r="D140" s="194"/>
      <c r="E140" s="194"/>
      <c r="F140" s="194"/>
      <c r="G140" s="193"/>
      <c r="H140" s="195"/>
      <c r="I140" s="6"/>
      <c r="J140" s="6"/>
      <c r="K140" s="6"/>
    </row>
    <row r="141" spans="1:11" x14ac:dyDescent="0.55000000000000004">
      <c r="A141" s="6"/>
      <c r="B141" s="48"/>
      <c r="C141" s="194"/>
      <c r="D141" s="194"/>
      <c r="E141" s="194"/>
      <c r="F141" s="194"/>
      <c r="G141" s="193"/>
      <c r="H141" s="195"/>
      <c r="I141" s="6"/>
      <c r="J141" s="6"/>
      <c r="K141" s="6"/>
    </row>
    <row r="142" spans="1:11" x14ac:dyDescent="0.55000000000000004">
      <c r="A142" s="6"/>
      <c r="B142" s="48"/>
      <c r="C142" s="194"/>
      <c r="D142" s="194"/>
      <c r="E142" s="194"/>
      <c r="F142" s="194"/>
      <c r="G142" s="193"/>
      <c r="H142" s="195"/>
      <c r="I142" s="6"/>
      <c r="J142" s="6"/>
      <c r="K142" s="6"/>
    </row>
    <row r="143" spans="1:11" x14ac:dyDescent="0.55000000000000004">
      <c r="A143" s="6"/>
      <c r="B143" s="48"/>
      <c r="C143" s="194"/>
      <c r="D143" s="194"/>
      <c r="E143" s="194"/>
      <c r="F143" s="194"/>
      <c r="G143" s="193"/>
      <c r="H143" s="195"/>
      <c r="I143" s="6"/>
      <c r="J143" s="6"/>
      <c r="K143" s="6"/>
    </row>
    <row r="144" spans="1:11" x14ac:dyDescent="0.55000000000000004">
      <c r="A144" s="6"/>
      <c r="B144" s="48"/>
      <c r="C144" s="194"/>
      <c r="D144" s="194"/>
      <c r="E144" s="194"/>
      <c r="F144" s="194"/>
      <c r="G144" s="193"/>
      <c r="H144" s="195"/>
      <c r="I144" s="6"/>
      <c r="J144" s="6"/>
      <c r="K144" s="6"/>
    </row>
    <row r="145" spans="1:11" x14ac:dyDescent="0.55000000000000004">
      <c r="A145" s="6"/>
      <c r="B145" s="48"/>
      <c r="C145" s="194"/>
      <c r="D145" s="194"/>
      <c r="E145" s="194"/>
      <c r="F145" s="194"/>
      <c r="G145" s="193"/>
      <c r="H145" s="195"/>
      <c r="I145" s="6"/>
      <c r="J145" s="6"/>
      <c r="K145" s="6"/>
    </row>
    <row r="146" spans="1:11" x14ac:dyDescent="0.55000000000000004">
      <c r="A146" s="6"/>
      <c r="B146" s="48"/>
      <c r="C146" s="194"/>
      <c r="D146" s="194"/>
      <c r="E146" s="194"/>
      <c r="F146" s="194"/>
      <c r="G146" s="193"/>
      <c r="H146" s="195"/>
      <c r="I146" s="6"/>
      <c r="J146" s="6"/>
      <c r="K146" s="6"/>
    </row>
    <row r="147" spans="1:11" x14ac:dyDescent="0.55000000000000004">
      <c r="A147" s="6"/>
      <c r="B147" s="48"/>
      <c r="C147" s="194"/>
      <c r="D147" s="194"/>
      <c r="E147" s="194"/>
      <c r="F147" s="194"/>
      <c r="G147" s="193"/>
      <c r="H147" s="195"/>
      <c r="I147" s="6"/>
      <c r="J147" s="6"/>
      <c r="K147" s="6"/>
    </row>
    <row r="148" spans="1:11" x14ac:dyDescent="0.55000000000000004">
      <c r="A148" s="6"/>
      <c r="B148" s="48"/>
      <c r="C148" s="194"/>
      <c r="D148" s="194"/>
      <c r="E148" s="194"/>
      <c r="F148" s="194"/>
      <c r="G148" s="193"/>
      <c r="H148" s="195"/>
      <c r="I148" s="6"/>
      <c r="J148" s="6"/>
      <c r="K148" s="6"/>
    </row>
    <row r="149" spans="1:11" x14ac:dyDescent="0.55000000000000004">
      <c r="A149" s="6"/>
      <c r="B149" s="48"/>
      <c r="C149" s="194"/>
      <c r="D149" s="194"/>
      <c r="E149" s="194"/>
      <c r="F149" s="194"/>
      <c r="G149" s="193"/>
      <c r="H149" s="195"/>
      <c r="I149" s="6"/>
      <c r="J149" s="6"/>
      <c r="K149" s="6"/>
    </row>
    <row r="150" spans="1:11" x14ac:dyDescent="0.55000000000000004">
      <c r="A150" s="50"/>
      <c r="B150" s="244"/>
      <c r="C150" s="244"/>
      <c r="D150" s="192"/>
      <c r="E150" s="192"/>
      <c r="F150" s="192"/>
      <c r="G150" s="192"/>
      <c r="H150" s="192"/>
      <c r="I150" s="192"/>
      <c r="J150" s="192"/>
      <c r="K150" s="254"/>
    </row>
    <row r="151" spans="1:11" ht="42" customHeight="1" x14ac:dyDescent="0.25">
      <c r="A151" s="310"/>
      <c r="B151" s="48"/>
      <c r="C151" s="48"/>
      <c r="D151" s="148"/>
      <c r="E151" s="148"/>
      <c r="F151" s="148"/>
      <c r="G151" s="149"/>
      <c r="H151" s="156"/>
      <c r="I151" s="48"/>
      <c r="J151" s="148"/>
      <c r="K151" s="48"/>
    </row>
    <row r="152" spans="1:11" x14ac:dyDescent="0.25">
      <c r="A152" s="310"/>
      <c r="B152" s="48"/>
      <c r="C152" s="48"/>
      <c r="D152" s="148"/>
      <c r="E152" s="148"/>
      <c r="F152" s="148"/>
      <c r="G152" s="149"/>
      <c r="H152" s="156"/>
      <c r="I152" s="48"/>
      <c r="J152" s="148"/>
      <c r="K152" s="48"/>
    </row>
    <row r="153" spans="1:11" x14ac:dyDescent="0.25">
      <c r="A153" s="185"/>
      <c r="B153" s="324"/>
      <c r="C153" s="186"/>
      <c r="D153" s="187"/>
      <c r="E153" s="187"/>
      <c r="F153" s="187"/>
      <c r="G153" s="187"/>
      <c r="H153" s="187"/>
      <c r="I153" s="187"/>
      <c r="J153" s="187"/>
      <c r="K153" s="172"/>
    </row>
    <row r="154" spans="1:11" x14ac:dyDescent="0.55000000000000004">
      <c r="A154" s="179"/>
      <c r="B154" s="188"/>
      <c r="C154" s="242"/>
      <c r="D154" s="189"/>
      <c r="E154" s="189"/>
      <c r="F154" s="189"/>
      <c r="G154" s="189"/>
      <c r="H154" s="189"/>
      <c r="I154" s="189"/>
      <c r="J154" s="189"/>
      <c r="K154" s="189"/>
    </row>
    <row r="155" spans="1:11" x14ac:dyDescent="0.25">
      <c r="A155" s="190"/>
      <c r="B155" s="191"/>
      <c r="C155" s="191"/>
      <c r="D155" s="169"/>
      <c r="E155" s="169"/>
      <c r="F155" s="169"/>
      <c r="G155" s="169"/>
      <c r="H155" s="169"/>
      <c r="I155" s="169"/>
      <c r="J155" s="169"/>
      <c r="K155" s="169"/>
    </row>
    <row r="156" spans="1:11" x14ac:dyDescent="0.55000000000000004">
      <c r="A156" s="100"/>
      <c r="B156" s="48"/>
      <c r="C156" s="326"/>
      <c r="D156" s="326"/>
      <c r="E156" s="326"/>
      <c r="F156" s="326"/>
      <c r="G156" s="149"/>
      <c r="H156" s="195"/>
      <c r="I156" s="6"/>
      <c r="J156" s="148"/>
      <c r="K156" s="6"/>
    </row>
    <row r="157" spans="1:11" x14ac:dyDescent="0.55000000000000004">
      <c r="A157" s="100"/>
      <c r="B157" s="101"/>
      <c r="C157" s="246"/>
      <c r="D157" s="196"/>
      <c r="E157" s="196"/>
      <c r="F157" s="196"/>
      <c r="G157" s="196"/>
      <c r="H157" s="196"/>
      <c r="I157" s="196"/>
      <c r="J157" s="196"/>
      <c r="K157" s="102"/>
    </row>
    <row r="158" spans="1:11" x14ac:dyDescent="0.55000000000000004">
      <c r="A158" s="100"/>
      <c r="B158" s="101"/>
      <c r="C158" s="246"/>
      <c r="D158" s="196"/>
      <c r="E158" s="196"/>
      <c r="F158" s="196"/>
      <c r="G158" s="196"/>
      <c r="H158" s="196"/>
      <c r="I158" s="196"/>
      <c r="J158" s="196"/>
      <c r="K158" s="102"/>
    </row>
    <row r="159" spans="1:11" x14ac:dyDescent="0.55000000000000004">
      <c r="A159" s="51"/>
      <c r="B159" s="103"/>
      <c r="C159" s="327"/>
      <c r="D159" s="197"/>
      <c r="E159" s="197"/>
      <c r="F159" s="197"/>
      <c r="G159" s="197"/>
      <c r="H159" s="197"/>
      <c r="I159" s="197"/>
      <c r="J159" s="197"/>
      <c r="K159" s="104"/>
    </row>
    <row r="160" spans="1:11" x14ac:dyDescent="0.55000000000000004">
      <c r="A160" s="52"/>
      <c r="B160" s="53"/>
      <c r="C160" s="199"/>
      <c r="D160" s="198"/>
      <c r="E160" s="199"/>
      <c r="F160" s="199"/>
      <c r="G160" s="200"/>
      <c r="H160" s="200"/>
      <c r="I160" s="200"/>
      <c r="J160" s="199"/>
      <c r="K160" s="201"/>
    </row>
    <row r="161" spans="1:11" x14ac:dyDescent="0.55000000000000004">
      <c r="A161" s="5"/>
      <c r="B161" s="5"/>
      <c r="C161" s="202"/>
      <c r="D161" s="202"/>
      <c r="E161" s="202"/>
      <c r="F161" s="202"/>
      <c r="G161" s="203"/>
      <c r="H161" s="203"/>
      <c r="I161" s="7"/>
      <c r="J161" s="204"/>
      <c r="K161" s="204"/>
    </row>
    <row r="162" spans="1:11" x14ac:dyDescent="0.55000000000000004">
      <c r="A162" s="5"/>
      <c r="C162" s="202"/>
      <c r="D162" s="202"/>
      <c r="E162" s="202"/>
      <c r="F162" s="202"/>
      <c r="G162" s="203"/>
      <c r="H162" s="203"/>
      <c r="I162" s="7"/>
      <c r="J162" s="5"/>
      <c r="K162" s="5"/>
    </row>
    <row r="163" spans="1:11" x14ac:dyDescent="0.55000000000000004">
      <c r="A163" s="5"/>
      <c r="B163" s="5"/>
      <c r="C163" s="202"/>
      <c r="D163" s="1031"/>
      <c r="E163" s="1031"/>
      <c r="F163" s="1031"/>
      <c r="G163" s="1031"/>
      <c r="H163" s="1031"/>
      <c r="I163" s="7"/>
      <c r="J163" s="5"/>
      <c r="K163" s="5"/>
    </row>
    <row r="164" spans="1:11" x14ac:dyDescent="0.55000000000000004">
      <c r="A164" s="5"/>
      <c r="B164" s="5"/>
      <c r="C164" s="202"/>
      <c r="D164" s="255"/>
      <c r="E164" s="255"/>
      <c r="F164" s="255"/>
      <c r="G164" s="255"/>
      <c r="H164" s="255"/>
      <c r="I164" s="7"/>
      <c r="J164" s="5"/>
      <c r="K164" s="5"/>
    </row>
    <row r="165" spans="1:11" x14ac:dyDescent="0.55000000000000004">
      <c r="A165" s="205"/>
      <c r="B165" s="8"/>
      <c r="C165" s="247"/>
      <c r="D165" s="207"/>
      <c r="E165" s="208"/>
      <c r="F165" s="209"/>
      <c r="G165" s="207"/>
      <c r="H165" s="203"/>
      <c r="I165" s="210"/>
      <c r="J165" s="8"/>
      <c r="K165" s="206"/>
    </row>
    <row r="166" spans="1:11" x14ac:dyDescent="0.55000000000000004">
      <c r="A166" s="211"/>
      <c r="B166" s="8"/>
      <c r="C166" s="247"/>
      <c r="D166" s="212"/>
      <c r="E166" s="212"/>
      <c r="F166" s="213"/>
      <c r="G166" s="207"/>
      <c r="H166" s="203"/>
      <c r="I166" s="210"/>
      <c r="J166" s="8"/>
      <c r="K166" s="206"/>
    </row>
    <row r="167" spans="1:11" x14ac:dyDescent="0.55000000000000004">
      <c r="A167" s="211"/>
      <c r="B167" s="8"/>
      <c r="C167" s="328"/>
      <c r="D167" s="1032"/>
      <c r="E167" s="1032"/>
      <c r="F167" s="1032"/>
      <c r="G167" s="1032"/>
      <c r="H167" s="329"/>
      <c r="I167" s="330"/>
      <c r="J167" s="92"/>
      <c r="K167" s="206"/>
    </row>
    <row r="168" spans="1:11" x14ac:dyDescent="0.55000000000000004">
      <c r="A168" s="214"/>
      <c r="B168" s="8"/>
      <c r="C168" s="328"/>
      <c r="D168" s="1027"/>
      <c r="E168" s="1027"/>
      <c r="F168" s="1027"/>
      <c r="G168" s="1027"/>
      <c r="H168" s="329"/>
      <c r="I168" s="330"/>
      <c r="J168" s="92"/>
      <c r="K168" s="206"/>
    </row>
    <row r="169" spans="1:11" x14ac:dyDescent="0.55000000000000004">
      <c r="A169" s="214"/>
      <c r="B169" s="8"/>
      <c r="C169" s="328"/>
      <c r="D169" s="1027" t="s">
        <v>44</v>
      </c>
      <c r="E169" s="1027"/>
      <c r="F169" s="1027"/>
      <c r="G169" s="1027"/>
      <c r="H169" s="329"/>
      <c r="I169" s="330"/>
      <c r="J169" s="92"/>
      <c r="K169" s="206"/>
    </row>
  </sheetData>
  <mergeCells count="17">
    <mergeCell ref="D169:G169"/>
    <mergeCell ref="J4:J5"/>
    <mergeCell ref="K4:K5"/>
    <mergeCell ref="D168:G168"/>
    <mergeCell ref="D163:H163"/>
    <mergeCell ref="D167:G167"/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opLeftCell="A7" workbookViewId="0">
      <selection sqref="A1:K130"/>
    </sheetView>
  </sheetViews>
  <sheetFormatPr defaultColWidth="7.19921875" defaultRowHeight="19.8" x14ac:dyDescent="0.55000000000000004"/>
  <cols>
    <col min="1" max="1" width="5" style="88" customWidth="1"/>
    <col min="2" max="2" width="37.09765625" style="60" customWidth="1"/>
    <col min="3" max="3" width="13.69921875" style="60" customWidth="1"/>
    <col min="4" max="4" width="10" style="63" customWidth="1"/>
    <col min="5" max="5" width="10.59765625" style="63" customWidth="1"/>
    <col min="6" max="6" width="11.69921875" style="89" customWidth="1"/>
    <col min="7" max="7" width="8.3984375" style="63" customWidth="1"/>
    <col min="8" max="8" width="6.09765625" style="63" customWidth="1"/>
    <col min="9" max="9" width="10.69921875" style="63" customWidth="1"/>
    <col min="10" max="10" width="11.59765625" style="63" customWidth="1"/>
    <col min="11" max="11" width="9.19921875" style="58" customWidth="1"/>
    <col min="12" max="12" width="16.09765625" style="61" customWidth="1"/>
    <col min="13" max="13" width="10.5" style="61" customWidth="1"/>
    <col min="14" max="14" width="10.5" style="58" bestFit="1" customWidth="1"/>
    <col min="15" max="15" width="8.69921875" style="61" bestFit="1" customWidth="1"/>
    <col min="16" max="16" width="9.8984375" style="60" bestFit="1" customWidth="1"/>
    <col min="17" max="17" width="9.8984375" style="61" bestFit="1" customWidth="1"/>
    <col min="18" max="18" width="13.3984375" style="62" customWidth="1"/>
    <col min="19" max="19" width="8.8984375" style="62" bestFit="1" customWidth="1"/>
    <col min="20" max="22" width="12" style="62" customWidth="1"/>
    <col min="23" max="16384" width="7.19921875" style="61"/>
  </cols>
  <sheetData>
    <row r="1" spans="1:22" x14ac:dyDescent="0.55000000000000004">
      <c r="A1" s="1038" t="s">
        <v>118</v>
      </c>
      <c r="B1" s="1038"/>
      <c r="C1" s="1038"/>
      <c r="D1" s="1038"/>
      <c r="E1" s="1038"/>
      <c r="F1" s="1038"/>
      <c r="G1" s="1038"/>
      <c r="H1" s="1038"/>
      <c r="I1" s="1038"/>
      <c r="J1" s="1038"/>
      <c r="K1" s="480"/>
      <c r="L1" s="57"/>
      <c r="M1" s="57"/>
      <c r="O1" s="59"/>
    </row>
    <row r="2" spans="1:22" ht="21.75" customHeight="1" x14ac:dyDescent="0.55000000000000004">
      <c r="A2" s="1038" t="s">
        <v>119</v>
      </c>
      <c r="B2" s="1038"/>
      <c r="C2" s="1038"/>
      <c r="D2" s="1038"/>
      <c r="E2" s="1038"/>
      <c r="F2" s="1038"/>
      <c r="G2" s="1038"/>
      <c r="H2" s="1038"/>
      <c r="I2" s="1038"/>
      <c r="J2" s="1038"/>
      <c r="K2" s="1038"/>
      <c r="L2" s="57"/>
      <c r="M2" s="57"/>
      <c r="O2" s="59"/>
    </row>
    <row r="3" spans="1:22" x14ac:dyDescent="0.55000000000000004">
      <c r="A3" s="1038" t="s">
        <v>0</v>
      </c>
      <c r="B3" s="1038"/>
      <c r="C3" s="1038"/>
      <c r="D3" s="1038"/>
      <c r="E3" s="1038"/>
      <c r="F3" s="1038"/>
      <c r="G3" s="1038"/>
      <c r="H3" s="1038"/>
      <c r="I3" s="1038"/>
      <c r="J3" s="1038"/>
      <c r="K3" s="1038"/>
      <c r="L3" s="57"/>
      <c r="M3" s="57"/>
      <c r="O3" s="59"/>
    </row>
    <row r="4" spans="1:22" ht="21" customHeight="1" x14ac:dyDescent="0.55000000000000004">
      <c r="A4" s="1039" t="s">
        <v>184</v>
      </c>
      <c r="B4" s="1039"/>
      <c r="C4" s="1039"/>
      <c r="D4" s="1039"/>
      <c r="E4" s="1039"/>
      <c r="F4" s="1039"/>
      <c r="G4" s="1039"/>
      <c r="H4" s="1039"/>
      <c r="I4" s="1039"/>
      <c r="J4" s="1039"/>
      <c r="K4" s="481" t="s">
        <v>122</v>
      </c>
      <c r="L4" s="57"/>
      <c r="M4" s="57"/>
      <c r="O4" s="59"/>
    </row>
    <row r="5" spans="1:22" ht="17.25" customHeight="1" x14ac:dyDescent="0.55000000000000004">
      <c r="A5" s="1040" t="s">
        <v>1</v>
      </c>
      <c r="B5" s="1043" t="s">
        <v>24</v>
      </c>
      <c r="C5" s="733" t="s">
        <v>26</v>
      </c>
      <c r="D5" s="1046" t="s">
        <v>27</v>
      </c>
      <c r="E5" s="1048" t="s">
        <v>40</v>
      </c>
      <c r="F5" s="482" t="s">
        <v>2</v>
      </c>
      <c r="G5" s="483" t="s">
        <v>3</v>
      </c>
      <c r="H5" s="483" t="str">
        <f>+[1]ระบบการควบคุมฯ!I6</f>
        <v>กันเงินไว้เบิก</v>
      </c>
      <c r="I5" s="483" t="s">
        <v>4</v>
      </c>
      <c r="J5" s="483" t="s">
        <v>5</v>
      </c>
      <c r="K5" s="1050" t="s">
        <v>6</v>
      </c>
      <c r="L5" s="1053"/>
      <c r="M5" s="63"/>
      <c r="N5" s="1054"/>
      <c r="O5" s="1054"/>
      <c r="P5" s="64"/>
      <c r="Q5" s="1055"/>
      <c r="R5" s="65"/>
      <c r="S5" s="65"/>
    </row>
    <row r="6" spans="1:22" ht="15" customHeight="1" x14ac:dyDescent="0.55000000000000004">
      <c r="A6" s="1041"/>
      <c r="B6" s="1044"/>
      <c r="C6" s="734" t="s">
        <v>28</v>
      </c>
      <c r="D6" s="1047"/>
      <c r="E6" s="1049"/>
      <c r="F6" s="484"/>
      <c r="G6" s="485"/>
      <c r="H6" s="485"/>
      <c r="I6" s="485"/>
      <c r="J6" s="485"/>
      <c r="K6" s="1051"/>
      <c r="L6" s="1053"/>
      <c r="M6" s="63"/>
      <c r="O6" s="66"/>
      <c r="P6" s="64"/>
      <c r="Q6" s="1055"/>
      <c r="R6" s="65"/>
      <c r="S6" s="65"/>
    </row>
    <row r="7" spans="1:22" ht="15" customHeight="1" x14ac:dyDescent="0.55000000000000004">
      <c r="A7" s="1042"/>
      <c r="B7" s="1045"/>
      <c r="C7" s="486"/>
      <c r="D7" s="487" t="s">
        <v>7</v>
      </c>
      <c r="E7" s="487" t="s">
        <v>8</v>
      </c>
      <c r="F7" s="488" t="s">
        <v>9</v>
      </c>
      <c r="G7" s="487" t="s">
        <v>10</v>
      </c>
      <c r="H7" s="487" t="s">
        <v>11</v>
      </c>
      <c r="I7" s="487" t="s">
        <v>29</v>
      </c>
      <c r="J7" s="488" t="s">
        <v>30</v>
      </c>
      <c r="K7" s="1052"/>
      <c r="L7" s="67"/>
      <c r="M7" s="63"/>
      <c r="O7" s="66"/>
      <c r="P7" s="64"/>
      <c r="Q7" s="68"/>
      <c r="R7" s="65"/>
      <c r="S7" s="65"/>
    </row>
    <row r="8" spans="1:22" ht="37.200000000000003" x14ac:dyDescent="0.55000000000000004">
      <c r="A8" s="489" t="str">
        <f>+[5]ระบบการควบคุมฯ!425:425</f>
        <v>ง</v>
      </c>
      <c r="B8" s="490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491"/>
      <c r="D8" s="492">
        <f>+D49</f>
        <v>1375000</v>
      </c>
      <c r="E8" s="492">
        <f t="shared" ref="E8:J8" si="0">+E49</f>
        <v>625000</v>
      </c>
      <c r="F8" s="492">
        <f t="shared" si="0"/>
        <v>2000000</v>
      </c>
      <c r="G8" s="492">
        <f t="shared" si="0"/>
        <v>12600</v>
      </c>
      <c r="H8" s="492">
        <f t="shared" si="0"/>
        <v>0</v>
      </c>
      <c r="I8" s="492">
        <f t="shared" si="0"/>
        <v>874998.49</v>
      </c>
      <c r="J8" s="492">
        <f t="shared" si="0"/>
        <v>1112401.51</v>
      </c>
      <c r="K8" s="493"/>
      <c r="L8" s="67"/>
      <c r="M8" s="63"/>
      <c r="O8" s="66"/>
      <c r="P8" s="64"/>
      <c r="Q8" s="68"/>
      <c r="R8" s="65"/>
      <c r="S8" s="65"/>
    </row>
    <row r="9" spans="1:22" x14ac:dyDescent="0.55000000000000004">
      <c r="A9" s="494">
        <v>1</v>
      </c>
      <c r="B9" s="495" t="str">
        <f>[2]ระบบการควบคุมฯ!B113</f>
        <v xml:space="preserve">ผลผลิตผู้จบการศึกษาก่อนประถมศึกษา </v>
      </c>
      <c r="C9" s="496" t="str">
        <f>[5]ระบบการควบคุมฯ!C427</f>
        <v>20004 35000170 200000</v>
      </c>
      <c r="D9" s="497">
        <f>+D10</f>
        <v>0</v>
      </c>
      <c r="E9" s="498">
        <f>+E11</f>
        <v>0</v>
      </c>
      <c r="F9" s="498">
        <f>+D9+E9</f>
        <v>0</v>
      </c>
      <c r="G9" s="498">
        <f>+G10</f>
        <v>0</v>
      </c>
      <c r="H9" s="498">
        <f t="shared" ref="H9:J10" si="1">+H10</f>
        <v>0</v>
      </c>
      <c r="I9" s="498">
        <f t="shared" si="1"/>
        <v>0</v>
      </c>
      <c r="J9" s="498">
        <f>+J11</f>
        <v>0</v>
      </c>
      <c r="K9" s="499"/>
      <c r="L9" s="67"/>
      <c r="M9" s="63"/>
      <c r="O9" s="66"/>
      <c r="P9" s="64"/>
      <c r="Q9" s="68"/>
      <c r="R9" s="65"/>
      <c r="S9" s="65"/>
    </row>
    <row r="10" spans="1:22" x14ac:dyDescent="0.55000000000000004">
      <c r="A10" s="500">
        <v>1.1000000000000001</v>
      </c>
      <c r="B10" s="501" t="str">
        <f>[2]ระบบการควบคุมฯ!B114</f>
        <v xml:space="preserve">กิจกรรมการจัดการศึกษาก่อนประถมศึกษา  </v>
      </c>
      <c r="C10" s="502" t="str">
        <f>+[1]ระบบการควบคุมฯ!C248</f>
        <v>20004 66 05162 00000</v>
      </c>
      <c r="D10" s="503">
        <f>+D11</f>
        <v>0</v>
      </c>
      <c r="E10" s="503">
        <f>+E11</f>
        <v>0</v>
      </c>
      <c r="F10" s="503">
        <f>+E10+D10</f>
        <v>0</v>
      </c>
      <c r="G10" s="503">
        <f>+G11</f>
        <v>0</v>
      </c>
      <c r="H10" s="503">
        <f t="shared" si="1"/>
        <v>0</v>
      </c>
      <c r="I10" s="503">
        <f t="shared" si="1"/>
        <v>0</v>
      </c>
      <c r="J10" s="503">
        <f t="shared" si="1"/>
        <v>0</v>
      </c>
      <c r="K10" s="504"/>
      <c r="L10" s="69"/>
      <c r="M10" s="70"/>
      <c r="N10" s="71"/>
      <c r="O10" s="72"/>
      <c r="P10" s="73"/>
      <c r="Q10" s="74"/>
      <c r="R10" s="65"/>
      <c r="S10" s="65"/>
    </row>
    <row r="11" spans="1:22" ht="39" customHeight="1" x14ac:dyDescent="0.55000000000000004">
      <c r="A11" s="505"/>
      <c r="B11" s="506" t="str">
        <f>[5]ระบบการควบคุมฯ!B427</f>
        <v xml:space="preserve"> งบดำเนินงาน 67112xx</v>
      </c>
      <c r="C11" s="507">
        <f>[2]ระบบการควบคุมฯ!C115</f>
        <v>0</v>
      </c>
      <c r="D11" s="508">
        <f>+D12+D28</f>
        <v>0</v>
      </c>
      <c r="E11" s="508">
        <f>+E12+E28+E39</f>
        <v>0</v>
      </c>
      <c r="F11" s="508">
        <f>+E11+D11</f>
        <v>0</v>
      </c>
      <c r="G11" s="508">
        <f>+G12+G27</f>
        <v>0</v>
      </c>
      <c r="H11" s="508">
        <f t="shared" ref="H11:J11" si="2">+H12+H27</f>
        <v>0</v>
      </c>
      <c r="I11" s="508">
        <f t="shared" si="2"/>
        <v>0</v>
      </c>
      <c r="J11" s="508">
        <f t="shared" si="2"/>
        <v>0</v>
      </c>
      <c r="K11" s="509"/>
      <c r="L11" s="69"/>
      <c r="M11" s="70"/>
      <c r="N11" s="71"/>
      <c r="O11" s="72"/>
      <c r="P11" s="73"/>
      <c r="Q11" s="74"/>
      <c r="R11" s="65"/>
      <c r="S11" s="65"/>
    </row>
    <row r="12" spans="1:22" ht="42" hidden="1" customHeight="1" x14ac:dyDescent="0.55000000000000004">
      <c r="A12" s="510">
        <v>1</v>
      </c>
      <c r="B12" s="511" t="str">
        <f>[2]ระบบการควบคุมฯ!B116</f>
        <v xml:space="preserve">งบประจำเพื่อการบริหารสำนักงาน </v>
      </c>
      <c r="C12" s="512">
        <f>SUM(C14:C23)</f>
        <v>0</v>
      </c>
      <c r="D12" s="513">
        <f>SUM(D13:D25)</f>
        <v>0</v>
      </c>
      <c r="E12" s="513">
        <f t="shared" ref="E12:J12" si="3">SUM(E13:E25)</f>
        <v>0</v>
      </c>
      <c r="F12" s="513">
        <f t="shared" si="3"/>
        <v>0</v>
      </c>
      <c r="G12" s="513">
        <f t="shared" si="3"/>
        <v>0</v>
      </c>
      <c r="H12" s="513">
        <f t="shared" si="3"/>
        <v>0</v>
      </c>
      <c r="I12" s="513">
        <f t="shared" si="3"/>
        <v>0</v>
      </c>
      <c r="J12" s="513">
        <f t="shared" si="3"/>
        <v>0</v>
      </c>
      <c r="K12" s="514" t="s">
        <v>14</v>
      </c>
      <c r="L12" s="70"/>
      <c r="M12" s="75"/>
      <c r="N12" s="76"/>
      <c r="O12" s="76"/>
      <c r="P12" s="76"/>
      <c r="Q12" s="76"/>
      <c r="R12" s="65"/>
      <c r="S12" s="65"/>
      <c r="T12" s="62" t="e">
        <f>+G12*100/C12</f>
        <v>#DIV/0!</v>
      </c>
      <c r="U12" s="62" t="e">
        <f>+H12*100/C12</f>
        <v>#DIV/0!</v>
      </c>
      <c r="V12" s="62" t="e">
        <f>SUM(T12:U12)</f>
        <v>#DIV/0!</v>
      </c>
    </row>
    <row r="13" spans="1:22" ht="55.95" hidden="1" customHeight="1" x14ac:dyDescent="0.55000000000000004">
      <c r="A13" s="515"/>
      <c r="B13" s="516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3" s="517" t="str">
        <f>[2]ระบบการควบคุมฯ!C117</f>
        <v xml:space="preserve">ศธ04002/ว4623 ลว.28 ต.ค.64 โอนครั้งที่ 10 </v>
      </c>
      <c r="D13" s="466"/>
      <c r="E13" s="466"/>
      <c r="F13" s="466"/>
      <c r="G13" s="466"/>
      <c r="H13" s="466"/>
      <c r="I13" s="466"/>
      <c r="J13" s="466"/>
      <c r="K13" s="518"/>
      <c r="L13" s="70"/>
      <c r="M13" s="75"/>
      <c r="N13" s="71"/>
      <c r="O13" s="72"/>
      <c r="P13" s="73"/>
      <c r="Q13" s="74"/>
      <c r="R13" s="65"/>
      <c r="S13" s="65"/>
    </row>
    <row r="14" spans="1:22" s="79" customFormat="1" ht="21" hidden="1" customHeight="1" x14ac:dyDescent="0.55000000000000004">
      <c r="A14" s="519" t="str">
        <f>+[2]ระบบการควบคุมฯ!A118</f>
        <v>(1</v>
      </c>
      <c r="B14" s="520" t="str">
        <f>[2]ระบบการควบคุมฯ!B118</f>
        <v xml:space="preserve">ค้าจ้างเหมาบริการ ลูกจ้างสพป.ปท.2 </v>
      </c>
      <c r="C14" s="521">
        <f>+[1]ระบบการควบคุมฯ!C254</f>
        <v>0</v>
      </c>
      <c r="D14" s="522">
        <f>+[1]ระบบการควบคุมฯ!E254</f>
        <v>0</v>
      </c>
      <c r="E14" s="522"/>
      <c r="F14" s="522">
        <f>+D14+E14</f>
        <v>0</v>
      </c>
      <c r="G14" s="522">
        <f>+[1]ระบบการควบคุมฯ!G254+[1]ระบบการควบคุมฯ!H254</f>
        <v>0</v>
      </c>
      <c r="H14" s="522">
        <f>+[1]ระบบการควบคุมฯ!I254+[1]ระบบการควบคุมฯ!J254</f>
        <v>0</v>
      </c>
      <c r="I14" s="522">
        <f>+[1]ระบบการควบคุมฯ!K254+[1]ระบบการควบคุมฯ!L254</f>
        <v>0</v>
      </c>
      <c r="J14" s="522">
        <f>+F14-G14-H14-I14</f>
        <v>0</v>
      </c>
      <c r="K14" s="523"/>
      <c r="L14" s="70"/>
      <c r="M14" s="75"/>
      <c r="N14" s="71"/>
      <c r="O14" s="72"/>
      <c r="P14" s="73"/>
      <c r="Q14" s="74"/>
      <c r="R14" s="77"/>
      <c r="S14" s="77"/>
      <c r="T14" s="78"/>
      <c r="U14" s="78"/>
      <c r="V14" s="78"/>
    </row>
    <row r="15" spans="1:22" s="79" customFormat="1" ht="21" hidden="1" customHeight="1" x14ac:dyDescent="0.55000000000000004">
      <c r="A15" s="524"/>
      <c r="B15" s="525" t="str">
        <f>[2]ระบบการควบคุมฯ!B119</f>
        <v>15000x5คนx6 เดือน/9000x1คนx6 เดือน</v>
      </c>
      <c r="C15" s="526">
        <f>[2]ระบบการควบคุมฯ!F119</f>
        <v>0</v>
      </c>
      <c r="D15" s="527">
        <f>[2]ระบบการควบคุมฯ!F119</f>
        <v>0</v>
      </c>
      <c r="E15" s="527"/>
      <c r="F15" s="527"/>
      <c r="G15" s="527"/>
      <c r="H15" s="527"/>
      <c r="I15" s="527"/>
      <c r="J15" s="527"/>
      <c r="K15" s="528"/>
      <c r="L15" s="70"/>
      <c r="M15" s="75"/>
      <c r="N15" s="71"/>
      <c r="O15" s="72"/>
      <c r="P15" s="73"/>
      <c r="Q15" s="74"/>
      <c r="R15" s="77"/>
      <c r="S15" s="77"/>
      <c r="T15" s="78"/>
      <c r="U15" s="78"/>
      <c r="V15" s="78"/>
    </row>
    <row r="16" spans="1:22" s="79" customFormat="1" ht="20.399999999999999" hidden="1" customHeight="1" x14ac:dyDescent="0.55000000000000004">
      <c r="A16" s="519" t="str">
        <f>+[2]ระบบการควบคุมฯ!A120</f>
        <v>(2</v>
      </c>
      <c r="B16" s="529" t="str">
        <f>[2]ระบบการควบคุมฯ!B120</f>
        <v xml:space="preserve">ค่าใช้จ่ายในการประชุมราชการ ค่าตอบแทนบุคคล </v>
      </c>
      <c r="C16" s="530">
        <f>+[1]ระบบการควบคุมฯ!C256</f>
        <v>0</v>
      </c>
      <c r="D16" s="531">
        <f>+[1]ระบบการควบคุมฯ!E256</f>
        <v>0</v>
      </c>
      <c r="E16" s="531"/>
      <c r="F16" s="531">
        <f>+D16+E16</f>
        <v>0</v>
      </c>
      <c r="G16" s="522">
        <f>+[1]ระบบการควบคุมฯ!G256+[1]ระบบการควบคุมฯ!H256</f>
        <v>0</v>
      </c>
      <c r="H16" s="522">
        <f>+[1]ระบบการควบคุมฯ!I256+[1]ระบบการควบคุมฯ!J256</f>
        <v>0</v>
      </c>
      <c r="I16" s="531">
        <f>+[1]ระบบการควบคุมฯ!K256+[1]ระบบการควบคุมฯ!L256</f>
        <v>0</v>
      </c>
      <c r="J16" s="531">
        <f>+F16-G16-H16-I16</f>
        <v>0</v>
      </c>
      <c r="K16" s="532"/>
      <c r="L16" s="70"/>
      <c r="M16" s="75"/>
      <c r="N16" s="71"/>
      <c r="O16" s="72"/>
      <c r="P16" s="73"/>
      <c r="Q16" s="74"/>
      <c r="R16" s="77"/>
      <c r="S16" s="77"/>
      <c r="T16" s="78"/>
      <c r="U16" s="78"/>
      <c r="V16" s="78"/>
    </row>
    <row r="17" spans="1:22" s="79" customFormat="1" ht="20.399999999999999" hidden="1" customHeight="1" x14ac:dyDescent="0.55000000000000004">
      <c r="A17" s="519" t="str">
        <f>+[2]ระบบการควบคุมฯ!A121</f>
        <v>(3</v>
      </c>
      <c r="B17" s="529" t="str">
        <f>[2]ระบบการควบคุมฯ!B121</f>
        <v>ค่าใช้จ่ายในการเดินทางไปราชการ</v>
      </c>
      <c r="C17" s="530">
        <f>+[1]ระบบการควบคุมฯ!C257</f>
        <v>0</v>
      </c>
      <c r="D17" s="531">
        <f>+[1]ระบบการควบคุมฯ!E257</f>
        <v>0</v>
      </c>
      <c r="E17" s="531"/>
      <c r="F17" s="531">
        <f t="shared" ref="F17:F25" si="4">+D17+E17</f>
        <v>0</v>
      </c>
      <c r="G17" s="522">
        <f>+[1]ระบบการควบคุมฯ!G257+[1]ระบบการควบคุมฯ!H257</f>
        <v>0</v>
      </c>
      <c r="H17" s="522">
        <f>+[1]ระบบการควบคุมฯ!I257+[1]ระบบการควบคุมฯ!J257</f>
        <v>0</v>
      </c>
      <c r="I17" s="531">
        <f>+[1]ระบบการควบคุมฯ!K257+[1]ระบบการควบคุมฯ!L257</f>
        <v>0</v>
      </c>
      <c r="J17" s="531">
        <f>+F17-G17-H17-I17</f>
        <v>0</v>
      </c>
      <c r="K17" s="532"/>
      <c r="L17" s="70"/>
      <c r="M17" s="75"/>
      <c r="N17" s="71"/>
      <c r="O17" s="72"/>
      <c r="P17" s="73"/>
      <c r="Q17" s="74"/>
      <c r="R17" s="77"/>
      <c r="S17" s="77"/>
      <c r="T17" s="78"/>
      <c r="U17" s="78"/>
      <c r="V17" s="78"/>
    </row>
    <row r="18" spans="1:22" s="79" customFormat="1" ht="20.399999999999999" hidden="1" customHeight="1" x14ac:dyDescent="0.55000000000000004">
      <c r="A18" s="519" t="str">
        <f>+[2]ระบบการควบคุมฯ!A122</f>
        <v>(4</v>
      </c>
      <c r="B18" s="529" t="str">
        <f>[2]ระบบการควบคุมฯ!B122</f>
        <v xml:space="preserve">ค่าซ่อมแซมและบำรุงรักษาทรัพย์สิน </v>
      </c>
      <c r="C18" s="530">
        <f>+[1]ระบบการควบคุมฯ!C258</f>
        <v>0</v>
      </c>
      <c r="D18" s="531">
        <f>+[1]ระบบการควบคุมฯ!E258</f>
        <v>0</v>
      </c>
      <c r="E18" s="533"/>
      <c r="F18" s="531">
        <f t="shared" si="4"/>
        <v>0</v>
      </c>
      <c r="G18" s="522">
        <f>+[1]ระบบการควบคุมฯ!G258+[1]ระบบการควบคุมฯ!H258</f>
        <v>0</v>
      </c>
      <c r="H18" s="522">
        <f>+[2]ระบบการควบคุมฯ!I122+[2]ระบบการควบคุมฯ!J122</f>
        <v>0</v>
      </c>
      <c r="I18" s="522">
        <f>+[1]ระบบการควบคุมฯ!K258+[1]ระบบการควบคุมฯ!L258</f>
        <v>0</v>
      </c>
      <c r="J18" s="527">
        <f t="shared" ref="J18:J24" si="5">+F18-G18-H18-I18</f>
        <v>0</v>
      </c>
      <c r="K18" s="534"/>
      <c r="L18" s="70"/>
      <c r="M18" s="75"/>
      <c r="N18" s="71"/>
      <c r="O18" s="72"/>
      <c r="P18" s="73"/>
      <c r="Q18" s="74"/>
      <c r="R18" s="77"/>
      <c r="S18" s="77"/>
      <c r="T18" s="78"/>
      <c r="U18" s="78"/>
      <c r="V18" s="78"/>
    </row>
    <row r="19" spans="1:22" s="79" customFormat="1" ht="20.399999999999999" hidden="1" customHeight="1" x14ac:dyDescent="0.55000000000000004">
      <c r="A19" s="519" t="str">
        <f>+[2]ระบบการควบคุมฯ!A123</f>
        <v>(5</v>
      </c>
      <c r="B19" s="535" t="str">
        <f>[2]ระบบการควบคุมฯ!B123</f>
        <v xml:space="preserve">ค่าวัสดุสำนักงาน </v>
      </c>
      <c r="C19" s="536">
        <f>+[1]ระบบการควบคุมฯ!C259</f>
        <v>0</v>
      </c>
      <c r="D19" s="531">
        <f>+[1]ระบบการควบคุมฯ!E259</f>
        <v>0</v>
      </c>
      <c r="E19" s="533"/>
      <c r="F19" s="531">
        <f t="shared" si="4"/>
        <v>0</v>
      </c>
      <c r="G19" s="522">
        <f>+[1]ระบบการควบคุมฯ!G259+[1]ระบบการควบคุมฯ!H259</f>
        <v>0</v>
      </c>
      <c r="H19" s="522">
        <f>+[1]ระบบการควบคุมฯ!I259+[1]ระบบการควบคุมฯ!J259</f>
        <v>0</v>
      </c>
      <c r="I19" s="531">
        <f>+[1]ระบบการควบคุมฯ!K259+[1]ระบบการควบคุมฯ!L259</f>
        <v>0</v>
      </c>
      <c r="J19" s="531">
        <f t="shared" si="5"/>
        <v>0</v>
      </c>
      <c r="K19" s="537"/>
      <c r="L19" s="70"/>
      <c r="M19" s="75"/>
      <c r="N19" s="71"/>
      <c r="O19" s="72"/>
      <c r="P19" s="73"/>
      <c r="Q19" s="74"/>
      <c r="R19" s="77"/>
      <c r="S19" s="77"/>
      <c r="T19" s="78"/>
      <c r="U19" s="78"/>
      <c r="V19" s="78"/>
    </row>
    <row r="20" spans="1:22" ht="20.399999999999999" hidden="1" customHeight="1" x14ac:dyDescent="0.55000000000000004">
      <c r="A20" s="519" t="str">
        <f>+[2]ระบบการควบคุมฯ!A124</f>
        <v>(6</v>
      </c>
      <c r="B20" s="535" t="str">
        <f>[2]ระบบการควบคุมฯ!B124</f>
        <v xml:space="preserve">ค่าน้ำมันเชื้อเพลิงและหล่อลื่น </v>
      </c>
      <c r="C20" s="536">
        <f>+[1]ระบบการควบคุมฯ!C260</f>
        <v>0</v>
      </c>
      <c r="D20" s="531">
        <f>+[1]ระบบการควบคุมฯ!E260</f>
        <v>0</v>
      </c>
      <c r="E20" s="533"/>
      <c r="F20" s="531">
        <f t="shared" si="4"/>
        <v>0</v>
      </c>
      <c r="G20" s="522">
        <f>+[1]ระบบการควบคุมฯ!G260+[1]ระบบการควบคุมฯ!H260</f>
        <v>0</v>
      </c>
      <c r="H20" s="522">
        <f>+[1]ระบบการควบคุมฯ!I260+[1]ระบบการควบคุมฯ!J260</f>
        <v>0</v>
      </c>
      <c r="I20" s="531">
        <f>+[1]ระบบการควบคุมฯ!K260+[1]ระบบการควบคุมฯ!L260</f>
        <v>0</v>
      </c>
      <c r="J20" s="531">
        <f t="shared" si="5"/>
        <v>0</v>
      </c>
      <c r="K20" s="537"/>
      <c r="L20" s="67"/>
      <c r="M20" s="63"/>
      <c r="O20" s="66"/>
      <c r="P20" s="64"/>
      <c r="Q20" s="68"/>
      <c r="R20" s="65"/>
      <c r="S20" s="65"/>
    </row>
    <row r="21" spans="1:22" ht="20.399999999999999" hidden="1" customHeight="1" x14ac:dyDescent="0.55000000000000004">
      <c r="A21" s="538" t="str">
        <f>+[2]ระบบการควบคุมฯ!A125</f>
        <v>(7</v>
      </c>
      <c r="B21" s="535" t="str">
        <f>[2]ระบบการควบคุมฯ!B125</f>
        <v xml:space="preserve">ค่าสาธารณูปโภค </v>
      </c>
      <c r="C21" s="536">
        <f>+[1]ระบบการควบคุมฯ!C261</f>
        <v>0</v>
      </c>
      <c r="D21" s="531">
        <f>+[1]ระบบการควบคุมฯ!E261</f>
        <v>0</v>
      </c>
      <c r="E21" s="533"/>
      <c r="F21" s="531">
        <f t="shared" si="4"/>
        <v>0</v>
      </c>
      <c r="G21" s="531">
        <f>+[1]ระบบการควบคุมฯ!G261+[1]ระบบการควบคุมฯ!H261</f>
        <v>0</v>
      </c>
      <c r="H21" s="531">
        <f>+[1]ระบบการควบคุมฯ!I260+[1]ระบบการควบคุมฯ!J260</f>
        <v>0</v>
      </c>
      <c r="I21" s="531">
        <f>+[1]ระบบการควบคุมฯ!K261+[1]ระบบการควบคุมฯ!L261</f>
        <v>0</v>
      </c>
      <c r="J21" s="531">
        <f t="shared" si="5"/>
        <v>0</v>
      </c>
      <c r="K21" s="537"/>
      <c r="L21" s="67"/>
      <c r="M21" s="63"/>
      <c r="O21" s="66"/>
      <c r="P21" s="64"/>
      <c r="Q21" s="68"/>
      <c r="R21" s="65"/>
      <c r="S21" s="65"/>
    </row>
    <row r="22" spans="1:22" ht="37.200000000000003" hidden="1" customHeight="1" x14ac:dyDescent="0.55000000000000004">
      <c r="A22" s="539" t="str">
        <f>+[2]ระบบการควบคุมฯ!A126</f>
        <v>(8</v>
      </c>
      <c r="B22" s="516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2" s="540">
        <f>+[1]ระบบการควบคุมฯ!C262</f>
        <v>0</v>
      </c>
      <c r="D22" s="465">
        <f>+[1]ระบบการควบคุมฯ!E262</f>
        <v>0</v>
      </c>
      <c r="E22" s="541"/>
      <c r="F22" s="541">
        <f t="shared" si="4"/>
        <v>0</v>
      </c>
      <c r="G22" s="541">
        <f>+[1]ระบบการควบคุมฯ!G262+[1]ระบบการควบคุมฯ!H262</f>
        <v>0</v>
      </c>
      <c r="H22" s="541">
        <f>+[1]ระบบการควบคุมฯ!I262+[1]ระบบการควบคุมฯ!J262</f>
        <v>0</v>
      </c>
      <c r="I22" s="465">
        <f>+[1]ระบบการควบคุมฯ!K262+[1]ระบบการควบคุมฯ!L262</f>
        <v>0</v>
      </c>
      <c r="J22" s="465">
        <f t="shared" si="5"/>
        <v>0</v>
      </c>
      <c r="K22" s="464" t="s">
        <v>15</v>
      </c>
      <c r="L22" s="67"/>
      <c r="M22" s="63"/>
      <c r="O22" s="66"/>
      <c r="P22" s="64"/>
      <c r="Q22" s="68"/>
      <c r="R22" s="65"/>
      <c r="S22" s="65"/>
    </row>
    <row r="23" spans="1:22" ht="20.399999999999999" hidden="1" customHeight="1" x14ac:dyDescent="0.55000000000000004">
      <c r="A23" s="539" t="str">
        <f>+[2]ระบบการควบคุมฯ!A127</f>
        <v>(8.1</v>
      </c>
      <c r="B23" s="516" t="str">
        <f>[2]ระบบการควบคุมฯ!B127</f>
        <v>ค่าทำการนอกเวลา</v>
      </c>
      <c r="C23" s="540"/>
      <c r="D23" s="531">
        <f>+[1]ระบบการควบคุมฯ!E263</f>
        <v>0</v>
      </c>
      <c r="E23" s="541"/>
      <c r="F23" s="541">
        <f t="shared" si="4"/>
        <v>0</v>
      </c>
      <c r="G23" s="541">
        <f>+[1]ระบบการควบคุมฯ!G263+[1]ระบบการควบคุมฯ!H263</f>
        <v>0</v>
      </c>
      <c r="H23" s="541">
        <f>+[1]ระบบการควบคุมฯ!I263+[1]ระบบการควบคุมฯ!J263</f>
        <v>0</v>
      </c>
      <c r="I23" s="465">
        <f>+[1]ระบบการควบคุมฯ!K263+[1]ระบบการควบคุมฯ!L263</f>
        <v>0</v>
      </c>
      <c r="J23" s="465">
        <f t="shared" si="5"/>
        <v>0</v>
      </c>
      <c r="K23" s="464" t="s">
        <v>15</v>
      </c>
      <c r="L23" s="67"/>
      <c r="M23" s="63"/>
      <c r="O23" s="66"/>
      <c r="P23" s="64"/>
      <c r="Q23" s="68"/>
      <c r="R23" s="65"/>
      <c r="S23" s="65"/>
    </row>
    <row r="24" spans="1:22" ht="37.200000000000003" hidden="1" customHeight="1" x14ac:dyDescent="0.55000000000000004">
      <c r="A24" s="539" t="str">
        <f>+[1]ระบบการควบคุมฯ!A264</f>
        <v>(8.2</v>
      </c>
      <c r="B24" s="542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4" s="540"/>
      <c r="D24" s="531">
        <f>+[1]ระบบการควบคุมฯ!E264</f>
        <v>0</v>
      </c>
      <c r="E24" s="541"/>
      <c r="F24" s="541">
        <f t="shared" si="4"/>
        <v>0</v>
      </c>
      <c r="G24" s="541">
        <f>+[1]ระบบการควบคุมฯ!G264+[1]ระบบการควบคุมฯ!H264</f>
        <v>0</v>
      </c>
      <c r="H24" s="541">
        <f>+[1]ระบบการควบคุมฯ!I264+[1]ระบบการควบคุมฯ!J264</f>
        <v>0</v>
      </c>
      <c r="I24" s="465">
        <f>+[1]ระบบการควบคุมฯ!K264+[1]ระบบการควบคุมฯ!L264</f>
        <v>0</v>
      </c>
      <c r="J24" s="465">
        <f t="shared" si="5"/>
        <v>0</v>
      </c>
      <c r="K24" s="464" t="s">
        <v>16</v>
      </c>
      <c r="L24" s="67"/>
      <c r="M24" s="63"/>
      <c r="O24" s="66"/>
      <c r="P24" s="64"/>
      <c r="Q24" s="68"/>
      <c r="R24" s="65"/>
      <c r="S24" s="65"/>
    </row>
    <row r="25" spans="1:22" ht="55.95" hidden="1" customHeight="1" x14ac:dyDescent="0.55000000000000004">
      <c r="A25" s="543" t="str">
        <f>+[1]ระบบการควบคุมฯ!A253</f>
        <v>1.1.1.2</v>
      </c>
      <c r="B25" s="516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5" s="544">
        <f>+[1]ระบบการควบคุมฯ!F253</f>
        <v>0</v>
      </c>
      <c r="D25" s="465">
        <f>+[1]ระบบการควบคุมฯ!E253</f>
        <v>0</v>
      </c>
      <c r="E25" s="545">
        <f>+[1]ระบบการควบคุมฯ!H253</f>
        <v>0</v>
      </c>
      <c r="F25" s="541">
        <f t="shared" si="4"/>
        <v>0</v>
      </c>
      <c r="G25" s="545">
        <f>+[1]ระบบการควบคุมฯ!G253+[1]ระบบการควบคุมฯ!H253</f>
        <v>0</v>
      </c>
      <c r="H25" s="545">
        <f>+[1]ระบบการควบคุมฯ!I253+[1]ระบบการควบคุมฯ!J253</f>
        <v>0</v>
      </c>
      <c r="I25" s="545">
        <f>+[1]ระบบการควบคุมฯ!K253+[1]ระบบการควบคุมฯ!L253</f>
        <v>0</v>
      </c>
      <c r="J25" s="465">
        <f>+F25-G25-H25-I25</f>
        <v>0</v>
      </c>
      <c r="K25" s="462" t="s">
        <v>15</v>
      </c>
      <c r="L25" s="67"/>
      <c r="M25" s="63"/>
      <c r="O25" s="66"/>
      <c r="P25" s="64"/>
      <c r="Q25" s="68"/>
      <c r="R25" s="65"/>
      <c r="S25" s="65"/>
    </row>
    <row r="26" spans="1:22" ht="20.399999999999999" hidden="1" customHeight="1" x14ac:dyDescent="0.55000000000000004">
      <c r="A26" s="543"/>
      <c r="B26" s="516"/>
      <c r="C26" s="544"/>
      <c r="D26" s="546"/>
      <c r="E26" s="546"/>
      <c r="F26" s="546"/>
      <c r="G26" s="546"/>
      <c r="H26" s="546"/>
      <c r="I26" s="546"/>
      <c r="J26" s="546"/>
      <c r="K26" s="462"/>
      <c r="L26" s="67"/>
      <c r="M26" s="63"/>
      <c r="O26" s="66"/>
      <c r="P26" s="64"/>
      <c r="Q26" s="68"/>
      <c r="R26" s="65"/>
      <c r="S26" s="65"/>
    </row>
    <row r="27" spans="1:22" ht="31.2" hidden="1" customHeight="1" x14ac:dyDescent="0.55000000000000004">
      <c r="A27" s="547">
        <v>2</v>
      </c>
      <c r="B27" s="548" t="str">
        <f>[2]ระบบการควบคุมฯ!B129</f>
        <v>งบพัฒนาเพื่อพัฒนาคุณภาพการศึกษา 1,400,000 บาท</v>
      </c>
      <c r="C27" s="549" t="str">
        <f>[2]ระบบการควบคุมฯ!C129</f>
        <v xml:space="preserve">ศธ04002/ว4623 ลว.28 ต.ค.64 โอนครั้งที่ 10 </v>
      </c>
      <c r="D27" s="550">
        <f>+D28+D39</f>
        <v>0</v>
      </c>
      <c r="E27" s="550">
        <f t="shared" ref="E27:J27" si="6">+E28+E39</f>
        <v>0</v>
      </c>
      <c r="F27" s="550">
        <f t="shared" si="6"/>
        <v>0</v>
      </c>
      <c r="G27" s="550">
        <f t="shared" si="6"/>
        <v>0</v>
      </c>
      <c r="H27" s="550">
        <f t="shared" si="6"/>
        <v>0</v>
      </c>
      <c r="I27" s="550">
        <f t="shared" si="6"/>
        <v>0</v>
      </c>
      <c r="J27" s="550">
        <f t="shared" si="6"/>
        <v>0</v>
      </c>
      <c r="K27" s="550">
        <f t="shared" ref="K27" si="7">+K28</f>
        <v>0</v>
      </c>
      <c r="L27" s="67"/>
      <c r="M27" s="63"/>
      <c r="O27" s="66"/>
      <c r="P27" s="64"/>
      <c r="Q27" s="68"/>
      <c r="R27" s="65"/>
      <c r="S27" s="65"/>
    </row>
    <row r="28" spans="1:22" ht="20.399999999999999" hidden="1" customHeight="1" x14ac:dyDescent="0.55000000000000004">
      <c r="A28" s="551">
        <v>2.1</v>
      </c>
      <c r="B28" s="552" t="str">
        <f>[2]ระบบการควบคุมฯ!B130</f>
        <v>งบกลยุทธ์ ของสพป.ปท.2 900,000 บาท</v>
      </c>
      <c r="C28" s="553" t="str">
        <f>+[1]ระบบการควบคุมฯ!C266</f>
        <v>20004 35000100 200000</v>
      </c>
      <c r="D28" s="554"/>
      <c r="E28" s="555">
        <f>SUM(E29:E38)</f>
        <v>0</v>
      </c>
      <c r="F28" s="555">
        <f>+E28+D28</f>
        <v>0</v>
      </c>
      <c r="G28" s="555">
        <f>SUM(G29:G34)</f>
        <v>0</v>
      </c>
      <c r="H28" s="555">
        <f>SUM(H29:H34)</f>
        <v>0</v>
      </c>
      <c r="I28" s="555">
        <f>SUM(I29:I34)</f>
        <v>0</v>
      </c>
      <c r="J28" s="555">
        <f>SUM(J29:J34)</f>
        <v>0</v>
      </c>
      <c r="K28" s="556"/>
      <c r="L28" s="67"/>
      <c r="M28" s="63"/>
      <c r="O28" s="66"/>
      <c r="P28" s="64"/>
      <c r="Q28" s="68"/>
      <c r="R28" s="65"/>
      <c r="S28" s="65"/>
    </row>
    <row r="29" spans="1:22" ht="55.95" hidden="1" customHeight="1" x14ac:dyDescent="0.55000000000000004">
      <c r="A29" s="557" t="s">
        <v>31</v>
      </c>
      <c r="B29" s="535" t="str">
        <f>[2]ระบบการควบคุมฯ!B131</f>
        <v xml:space="preserve">โครงการพัฒนาคุณภาพงานวิชาการ สู่ 4 smart </v>
      </c>
      <c r="C29" s="558"/>
      <c r="D29" s="559"/>
      <c r="E29" s="560">
        <f>+[1]ระบบการควบคุมฯ!E267</f>
        <v>0</v>
      </c>
      <c r="F29" s="531">
        <f>+E29+D29</f>
        <v>0</v>
      </c>
      <c r="G29" s="560">
        <f>+[1]ระบบการควบคุมฯ!G267+[1]ระบบการควบคุมฯ!H267</f>
        <v>0</v>
      </c>
      <c r="H29" s="560">
        <f>+[1]ระบบการควบคุมฯ!I267+[1]ระบบการควบคุมฯ!J267</f>
        <v>0</v>
      </c>
      <c r="I29" s="560">
        <f>+[1]ระบบการควบคุมฯ!K267+[1]ระบบการควบคุมฯ!L267</f>
        <v>0</v>
      </c>
      <c r="J29" s="560">
        <f>+F29-G29-H29-I29</f>
        <v>0</v>
      </c>
      <c r="K29" s="561" t="s">
        <v>13</v>
      </c>
      <c r="L29" s="67"/>
      <c r="M29" s="63"/>
      <c r="O29" s="66"/>
      <c r="P29" s="64"/>
      <c r="Q29" s="68"/>
      <c r="R29" s="65"/>
      <c r="S29" s="65"/>
    </row>
    <row r="30" spans="1:22" ht="55.95" hidden="1" customHeight="1" x14ac:dyDescent="0.55000000000000004">
      <c r="A30" s="557" t="s">
        <v>32</v>
      </c>
      <c r="B30" s="535" t="str">
        <f>[2]ระบบการควบคุมฯ!B132</f>
        <v xml:space="preserve">โครงการนิเทศการศึกษาวิถีใหม่ วิถีคุณภาพ </v>
      </c>
      <c r="C30" s="558"/>
      <c r="D30" s="559"/>
      <c r="E30" s="560">
        <f>+[1]ระบบการควบคุมฯ!E268</f>
        <v>0</v>
      </c>
      <c r="F30" s="531">
        <f t="shared" ref="F30:F38" si="8">+E30+D30</f>
        <v>0</v>
      </c>
      <c r="G30" s="560">
        <f>+[1]ระบบการควบคุมฯ!G268+[1]ระบบการควบคุมฯ!H268</f>
        <v>0</v>
      </c>
      <c r="H30" s="560">
        <f>+[1]ระบบการควบคุมฯ!I268+[1]ระบบการควบคุมฯ!J268</f>
        <v>0</v>
      </c>
      <c r="I30" s="560">
        <f>+[1]ระบบการควบคุมฯ!K268+[1]ระบบการควบคุมฯ!L268</f>
        <v>0</v>
      </c>
      <c r="J30" s="560">
        <f t="shared" ref="J30:J34" si="9">+F30-G30-H30-I30</f>
        <v>0</v>
      </c>
      <c r="K30" s="561" t="s">
        <v>13</v>
      </c>
      <c r="L30" s="67"/>
      <c r="M30" s="63"/>
      <c r="O30" s="66"/>
      <c r="P30" s="64"/>
      <c r="Q30" s="68"/>
      <c r="R30" s="65"/>
      <c r="S30" s="65"/>
    </row>
    <row r="31" spans="1:22" ht="17.25" hidden="1" customHeight="1" x14ac:dyDescent="0.55000000000000004">
      <c r="A31" s="557" t="s">
        <v>33</v>
      </c>
      <c r="B31" s="562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31" s="558"/>
      <c r="D31" s="559"/>
      <c r="E31" s="560">
        <f>+[1]ระบบการควบคุมฯ!E269</f>
        <v>0</v>
      </c>
      <c r="F31" s="531">
        <f t="shared" si="8"/>
        <v>0</v>
      </c>
      <c r="G31" s="560">
        <f>+[1]ระบบการควบคุมฯ!G269+[1]ระบบการควบคุมฯ!H269</f>
        <v>0</v>
      </c>
      <c r="H31" s="560">
        <f>+[1]ระบบการควบคุมฯ!I269+[1]ระบบการควบคุมฯ!J269</f>
        <v>0</v>
      </c>
      <c r="I31" s="560">
        <f>+[1]ระบบการควบคุมฯ!K269+[1]ระบบการควบคุมฯ!L269</f>
        <v>0</v>
      </c>
      <c r="J31" s="560">
        <f t="shared" si="9"/>
        <v>0</v>
      </c>
      <c r="K31" s="561" t="s">
        <v>13</v>
      </c>
      <c r="L31" s="67"/>
      <c r="M31" s="63"/>
      <c r="O31" s="66"/>
      <c r="P31" s="64"/>
      <c r="Q31" s="68"/>
      <c r="R31" s="65"/>
      <c r="S31" s="65"/>
    </row>
    <row r="32" spans="1:22" ht="21" hidden="1" customHeight="1" x14ac:dyDescent="0.55000000000000004">
      <c r="A32" s="557" t="s">
        <v>34</v>
      </c>
      <c r="B32" s="535" t="str">
        <f>[2]ระบบการควบคุมฯ!B134</f>
        <v xml:space="preserve">โครงการพัฒนาระบบบริหารจัดการประชากรวัยเรียน </v>
      </c>
      <c r="C32" s="558"/>
      <c r="D32" s="559"/>
      <c r="E32" s="560">
        <f>+[1]ระบบการควบคุมฯ!E270</f>
        <v>0</v>
      </c>
      <c r="F32" s="531">
        <f t="shared" si="8"/>
        <v>0</v>
      </c>
      <c r="G32" s="560">
        <f>+[1]ระบบการควบคุมฯ!G270+[1]ระบบการควบคุมฯ!H270</f>
        <v>0</v>
      </c>
      <c r="H32" s="560">
        <f>+[1]ระบบการควบคุมฯ!I270+[1]ระบบการควบคุมฯ!J270</f>
        <v>0</v>
      </c>
      <c r="I32" s="560">
        <f>+[1]ระบบการควบคุมฯ!K270+[1]ระบบการควบคุมฯ!L270</f>
        <v>0</v>
      </c>
      <c r="J32" s="560">
        <f t="shared" si="9"/>
        <v>0</v>
      </c>
      <c r="K32" s="561" t="s">
        <v>12</v>
      </c>
      <c r="L32" s="67"/>
      <c r="M32" s="63"/>
      <c r="O32" s="66"/>
      <c r="P32" s="64"/>
      <c r="Q32" s="68"/>
      <c r="R32" s="65"/>
      <c r="S32" s="65"/>
    </row>
    <row r="33" spans="1:22" ht="21.6" hidden="1" customHeight="1" x14ac:dyDescent="0.55000000000000004">
      <c r="A33" s="563" t="s">
        <v>35</v>
      </c>
      <c r="B33" s="564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3" s="565"/>
      <c r="D33" s="566"/>
      <c r="E33" s="567">
        <f>+[1]ระบบการควบคุมฯ!E271</f>
        <v>0</v>
      </c>
      <c r="F33" s="465">
        <f t="shared" si="8"/>
        <v>0</v>
      </c>
      <c r="G33" s="567">
        <f>+[1]ระบบการควบคุมฯ!G271+[1]ระบบการควบคุมฯ!H271</f>
        <v>0</v>
      </c>
      <c r="H33" s="567">
        <f>+[1]ระบบการควบคุมฯ!I271+[1]ระบบการควบคุมฯ!J271</f>
        <v>0</v>
      </c>
      <c r="I33" s="567">
        <f>+[1]ระบบการควบคุมฯ!K271+[1]ระบบการควบคุมฯ!L271</f>
        <v>0</v>
      </c>
      <c r="J33" s="567">
        <f t="shared" si="9"/>
        <v>0</v>
      </c>
      <c r="K33" s="460" t="s">
        <v>16</v>
      </c>
      <c r="L33" s="80"/>
      <c r="M33" s="81">
        <f>SUM(F33:H33)</f>
        <v>0</v>
      </c>
      <c r="N33" s="82" t="e">
        <f>+F33*100/C33</f>
        <v>#DIV/0!</v>
      </c>
      <c r="O33" s="82" t="e">
        <f>+G33*100/C33</f>
        <v>#DIV/0!</v>
      </c>
      <c r="P33" s="82" t="e">
        <f>+H33*100/C33</f>
        <v>#DIV/0!</v>
      </c>
      <c r="Q33" s="82" t="e">
        <f>SUM(N33:P33)</f>
        <v>#DIV/0!</v>
      </c>
      <c r="R33" s="65"/>
      <c r="S33" s="65"/>
      <c r="T33" s="62" t="e">
        <f>+G33*100/C33</f>
        <v>#DIV/0!</v>
      </c>
      <c r="U33" s="62" t="e">
        <f>+H33*100/C33</f>
        <v>#DIV/0!</v>
      </c>
      <c r="V33" s="62" t="e">
        <f>SUM(T33:U33)</f>
        <v>#DIV/0!</v>
      </c>
    </row>
    <row r="34" spans="1:22" ht="21" hidden="1" customHeight="1" x14ac:dyDescent="0.55000000000000004">
      <c r="A34" s="557" t="s">
        <v>36</v>
      </c>
      <c r="B34" s="562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4" s="558"/>
      <c r="D34" s="568"/>
      <c r="E34" s="560">
        <f>+[1]ระบบการควบคุมฯ!E272</f>
        <v>0</v>
      </c>
      <c r="F34" s="531">
        <f t="shared" si="8"/>
        <v>0</v>
      </c>
      <c r="G34" s="560">
        <f>+[1]ระบบการควบคุมฯ!G272+[1]ระบบการควบคุมฯ!H272</f>
        <v>0</v>
      </c>
      <c r="H34" s="560">
        <f>+[1]ระบบการควบคุมฯ!I272+[1]ระบบการควบคุมฯ!J272</f>
        <v>0</v>
      </c>
      <c r="I34" s="560">
        <f>+[1]ระบบการควบคุมฯ!K272+[1]ระบบการควบคุมฯ!L272</f>
        <v>0</v>
      </c>
      <c r="J34" s="560">
        <f t="shared" si="9"/>
        <v>0</v>
      </c>
      <c r="K34" s="561" t="s">
        <v>17</v>
      </c>
      <c r="L34" s="80"/>
      <c r="M34" s="81">
        <f>SUM(F34:H34)</f>
        <v>0</v>
      </c>
      <c r="N34" s="83"/>
      <c r="O34" s="84"/>
      <c r="P34" s="85"/>
      <c r="Q34" s="86"/>
      <c r="R34" s="65"/>
      <c r="S34" s="65"/>
    </row>
    <row r="35" spans="1:22" s="79" customFormat="1" ht="37.950000000000003" hidden="1" customHeight="1" x14ac:dyDescent="0.55000000000000004">
      <c r="A35" s="557"/>
      <c r="B35" s="569">
        <f>[2]ระบบการควบคุมฯ!B137</f>
        <v>0</v>
      </c>
      <c r="C35" s="558">
        <f>[2]ระบบการควบคุมฯ!C137</f>
        <v>0</v>
      </c>
      <c r="D35" s="560">
        <f>[2]ระบบการควบคุมฯ!F137</f>
        <v>0</v>
      </c>
      <c r="E35" s="560"/>
      <c r="F35" s="531">
        <f t="shared" si="8"/>
        <v>0</v>
      </c>
      <c r="G35" s="560"/>
      <c r="H35" s="560"/>
      <c r="I35" s="560"/>
      <c r="J35" s="560"/>
      <c r="K35" s="570"/>
      <c r="L35" s="70"/>
      <c r="M35" s="75"/>
      <c r="N35" s="71"/>
      <c r="O35" s="72"/>
      <c r="P35" s="73"/>
      <c r="Q35" s="74"/>
      <c r="R35" s="77"/>
      <c r="S35" s="77"/>
      <c r="T35" s="78"/>
      <c r="U35" s="78"/>
      <c r="V35" s="78"/>
    </row>
    <row r="36" spans="1:22" s="79" customFormat="1" ht="21" hidden="1" customHeight="1" x14ac:dyDescent="0.55000000000000004">
      <c r="A36" s="557"/>
      <c r="B36" s="569">
        <f>[2]ระบบการควบคุมฯ!B138</f>
        <v>0</v>
      </c>
      <c r="C36" s="558">
        <f>[2]ระบบการควบคุมฯ!C138</f>
        <v>0</v>
      </c>
      <c r="D36" s="560">
        <f>[2]ระบบการควบคุมฯ!F138</f>
        <v>0</v>
      </c>
      <c r="E36" s="560"/>
      <c r="F36" s="531">
        <f t="shared" si="8"/>
        <v>0</v>
      </c>
      <c r="G36" s="560"/>
      <c r="H36" s="560"/>
      <c r="I36" s="560"/>
      <c r="J36" s="560"/>
      <c r="K36" s="570"/>
      <c r="L36" s="70"/>
      <c r="M36" s="75"/>
      <c r="N36" s="71"/>
      <c r="O36" s="72"/>
      <c r="P36" s="73"/>
      <c r="Q36" s="74"/>
      <c r="R36" s="77"/>
      <c r="S36" s="77"/>
      <c r="T36" s="78"/>
      <c r="U36" s="78"/>
      <c r="V36" s="78"/>
    </row>
    <row r="37" spans="1:22" s="79" customFormat="1" ht="21" hidden="1" customHeight="1" x14ac:dyDescent="0.55000000000000004">
      <c r="A37" s="557"/>
      <c r="B37" s="569">
        <f>[2]ระบบการควบคุมฯ!B139</f>
        <v>0</v>
      </c>
      <c r="C37" s="558">
        <f>[2]ระบบการควบคุมฯ!C139</f>
        <v>0</v>
      </c>
      <c r="D37" s="560">
        <f>[2]ระบบการควบคุมฯ!F139</f>
        <v>0</v>
      </c>
      <c r="E37" s="560"/>
      <c r="F37" s="531">
        <f t="shared" si="8"/>
        <v>0</v>
      </c>
      <c r="G37" s="560"/>
      <c r="H37" s="560"/>
      <c r="I37" s="560"/>
      <c r="J37" s="560"/>
      <c r="K37" s="570"/>
      <c r="L37" s="70"/>
      <c r="M37" s="75"/>
      <c r="N37" s="71"/>
      <c r="O37" s="72"/>
      <c r="P37" s="73"/>
      <c r="Q37" s="74"/>
      <c r="R37" s="77"/>
      <c r="S37" s="77"/>
      <c r="T37" s="78"/>
      <c r="U37" s="78"/>
      <c r="V37" s="78"/>
    </row>
    <row r="38" spans="1:22" ht="20.399999999999999" hidden="1" customHeight="1" x14ac:dyDescent="0.55000000000000004">
      <c r="A38" s="557"/>
      <c r="B38" s="571"/>
      <c r="C38" s="572"/>
      <c r="D38" s="560"/>
      <c r="E38" s="560"/>
      <c r="F38" s="531">
        <f t="shared" si="8"/>
        <v>0</v>
      </c>
      <c r="G38" s="560"/>
      <c r="H38" s="560"/>
      <c r="I38" s="560"/>
      <c r="J38" s="560"/>
      <c r="K38" s="570"/>
      <c r="L38" s="67"/>
      <c r="M38" s="63"/>
      <c r="O38" s="66"/>
      <c r="P38" s="64"/>
      <c r="Q38" s="68"/>
      <c r="R38" s="65"/>
      <c r="S38" s="65"/>
    </row>
    <row r="39" spans="1:22" ht="31.2" hidden="1" customHeight="1" x14ac:dyDescent="0.55000000000000004">
      <c r="A39" s="573">
        <v>2.2000000000000002</v>
      </c>
      <c r="B39" s="574" t="str">
        <f>+[2]ระบบการควบคุมฯ!B140</f>
        <v>งบเพิ่มประสิทธิผลกลยุทธ์ของ สพฐ.</v>
      </c>
      <c r="C39" s="575" t="str">
        <f>+[2]ระบบการควบคุมฯ!C140</f>
        <v xml:space="preserve">ศธ04002/ว4623 ลว.28 ต.ค.64 โอนครั้งที่ 10 </v>
      </c>
      <c r="D39" s="576"/>
      <c r="E39" s="576">
        <f>SUM(E40:E48)</f>
        <v>0</v>
      </c>
      <c r="F39" s="576">
        <f t="shared" ref="F39:I39" si="10">SUM(F40:F48)</f>
        <v>0</v>
      </c>
      <c r="G39" s="576">
        <f t="shared" si="10"/>
        <v>0</v>
      </c>
      <c r="H39" s="576">
        <f t="shared" si="10"/>
        <v>0</v>
      </c>
      <c r="I39" s="576">
        <f t="shared" si="10"/>
        <v>0</v>
      </c>
      <c r="J39" s="576">
        <f t="shared" ref="J39" si="11">SUM(J40:J47)</f>
        <v>0</v>
      </c>
      <c r="K39" s="577"/>
      <c r="L39" s="67"/>
      <c r="M39" s="63"/>
      <c r="O39" s="66"/>
      <c r="P39" s="64"/>
      <c r="Q39" s="68"/>
      <c r="R39" s="65"/>
      <c r="S39" s="65"/>
    </row>
    <row r="40" spans="1:22" ht="74.400000000000006" hidden="1" customHeight="1" x14ac:dyDescent="0.55000000000000004">
      <c r="A40" s="578" t="s">
        <v>46</v>
      </c>
      <c r="B40" s="579" t="s">
        <v>64</v>
      </c>
      <c r="C40" s="580">
        <f>+[2]ระบบการควบคุมฯ!C141</f>
        <v>0</v>
      </c>
      <c r="D40" s="581"/>
      <c r="E40" s="581">
        <f>+[1]ระบบการควบคุมฯ!E277</f>
        <v>0</v>
      </c>
      <c r="F40" s="581">
        <f t="shared" ref="F40:F48" si="12">+E40+D40</f>
        <v>0</v>
      </c>
      <c r="G40" s="581">
        <f>+[1]ระบบการควบคุมฯ!G277+[1]ระบบการควบคุมฯ!H277</f>
        <v>0</v>
      </c>
      <c r="H40" s="581">
        <f>+[1]ระบบการควบคุมฯ!I277+[1]ระบบการควบคุมฯ!J277</f>
        <v>0</v>
      </c>
      <c r="I40" s="581">
        <f>+[1]ระบบการควบคุมฯ!K277+[1]ระบบการควบคุมฯ!L277</f>
        <v>0</v>
      </c>
      <c r="J40" s="581">
        <f t="shared" ref="J40:J48" si="13">+F40-G40-H40-I40</f>
        <v>0</v>
      </c>
      <c r="K40" s="582" t="s">
        <v>14</v>
      </c>
      <c r="L40" s="69"/>
      <c r="M40" s="70"/>
      <c r="N40" s="71"/>
      <c r="O40" s="72"/>
      <c r="P40" s="73"/>
      <c r="Q40" s="74"/>
      <c r="R40" s="77"/>
      <c r="S40" s="65"/>
    </row>
    <row r="41" spans="1:22" ht="55.95" hidden="1" customHeight="1" x14ac:dyDescent="0.55000000000000004">
      <c r="A41" s="583" t="s">
        <v>47</v>
      </c>
      <c r="B41" s="584" t="str">
        <f>+[2]ระบบการควบคุมฯ!B142</f>
        <v>โครงการสพป.ปท. 2: องค์กรคุณธรรมต้นแบบในวิถึชีวิตใหม่(New Normal)</v>
      </c>
      <c r="C41" s="585" t="str">
        <f>+[2]ระบบการควบคุมฯ!C142</f>
        <v>บันทึกกลุ่มนิเทศติดตามและประเมินผลฯ ลว. 6 ม.ค.65</v>
      </c>
      <c r="D41" s="466"/>
      <c r="E41" s="466">
        <f>+[1]ระบบการควบคุมฯ!E278</f>
        <v>0</v>
      </c>
      <c r="F41" s="466">
        <f t="shared" si="12"/>
        <v>0</v>
      </c>
      <c r="G41" s="466">
        <f>+[1]ระบบการควบคุมฯ!G278+[1]ระบบการควบคุมฯ!H278</f>
        <v>0</v>
      </c>
      <c r="H41" s="466">
        <f>+[1]ระบบการควบคุมฯ!I278+[1]ระบบการควบคุมฯ!J278</f>
        <v>0</v>
      </c>
      <c r="I41" s="466">
        <f>+[1]ระบบการควบคุมฯ!K278+[1]ระบบการควบคุมฯ!L278</f>
        <v>0</v>
      </c>
      <c r="J41" s="466">
        <f t="shared" si="13"/>
        <v>0</v>
      </c>
      <c r="K41" s="586" t="s">
        <v>13</v>
      </c>
      <c r="L41" s="69"/>
      <c r="M41" s="70"/>
      <c r="N41" s="71"/>
      <c r="O41" s="72"/>
      <c r="P41" s="73"/>
      <c r="Q41" s="74"/>
      <c r="R41" s="77"/>
      <c r="S41" s="65"/>
    </row>
    <row r="42" spans="1:22" ht="74.400000000000006" hidden="1" customHeight="1" x14ac:dyDescent="0.55000000000000004">
      <c r="A42" s="583" t="s">
        <v>48</v>
      </c>
      <c r="B42" s="584" t="str">
        <f>+[1]ระบบการควบคุมฯ!B279</f>
        <v>ซ่อมแซมครุภัณฑ์</v>
      </c>
      <c r="C42" s="585" t="str">
        <f>+[1]ระบบการควบคุมฯ!C279</f>
        <v>ยืมงบเพิ่มประสิทธิผลกลยุทธ์สพฐ.บท.17มี.ค.65</v>
      </c>
      <c r="D42" s="466"/>
      <c r="E42" s="466">
        <f>+[1]ระบบการควบคุมฯ!E279</f>
        <v>0</v>
      </c>
      <c r="F42" s="466">
        <f t="shared" si="12"/>
        <v>0</v>
      </c>
      <c r="G42" s="466">
        <f>+[1]ระบบการควบคุมฯ!G279+[1]ระบบการควบคุมฯ!H279</f>
        <v>0</v>
      </c>
      <c r="H42" s="466">
        <f>+[1]ระบบการควบคุมฯ!I279+[1]ระบบการควบคุมฯ!J279</f>
        <v>0</v>
      </c>
      <c r="I42" s="466">
        <f>+[1]ระบบการควบคุมฯ!K279+[1]ระบบการควบคุมฯ!L279</f>
        <v>0</v>
      </c>
      <c r="J42" s="466">
        <f t="shared" si="13"/>
        <v>0</v>
      </c>
      <c r="K42" s="586" t="s">
        <v>14</v>
      </c>
      <c r="L42" s="69"/>
      <c r="M42" s="70"/>
      <c r="N42" s="71"/>
      <c r="O42" s="72"/>
      <c r="P42" s="73"/>
      <c r="Q42" s="74"/>
      <c r="R42" s="77"/>
      <c r="S42" s="65"/>
    </row>
    <row r="43" spans="1:22" ht="21.6" hidden="1" customHeight="1" x14ac:dyDescent="0.55000000000000004">
      <c r="A43" s="583" t="s">
        <v>57</v>
      </c>
      <c r="B43" s="584" t="str">
        <f>+[1]ระบบการควบคุมฯ!B280</f>
        <v xml:space="preserve">ค่าสาธารณูปโภค </v>
      </c>
      <c r="C43" s="585" t="str">
        <f>+[1]ระบบการควบคุมฯ!C280</f>
        <v>บท.แผนลว. 30 พ.ค.65</v>
      </c>
      <c r="D43" s="466"/>
      <c r="E43" s="466">
        <f>+[1]ระบบการควบคุมฯ!E280</f>
        <v>0</v>
      </c>
      <c r="F43" s="466">
        <f t="shared" si="12"/>
        <v>0</v>
      </c>
      <c r="G43" s="466">
        <f>+[1]ระบบการควบคุมฯ!G280+[1]ระบบการควบคุมฯ!H280</f>
        <v>0</v>
      </c>
      <c r="H43" s="466">
        <f>+[1]ระบบการควบคุมฯ!I280+[1]ระบบการควบคุมฯ!J280</f>
        <v>0</v>
      </c>
      <c r="I43" s="466">
        <f>+[1]ระบบการควบคุมฯ!K280+[1]ระบบการควบคุมฯ!L280</f>
        <v>0</v>
      </c>
      <c r="J43" s="466">
        <f t="shared" si="13"/>
        <v>0</v>
      </c>
      <c r="K43" s="586" t="s">
        <v>14</v>
      </c>
      <c r="L43" s="70"/>
      <c r="M43" s="75"/>
      <c r="N43" s="76"/>
      <c r="O43" s="76"/>
      <c r="P43" s="76"/>
      <c r="Q43" s="76"/>
      <c r="R43" s="77"/>
      <c r="S43" s="65"/>
    </row>
    <row r="44" spans="1:22" s="79" customFormat="1" ht="55.95" hidden="1" customHeight="1" x14ac:dyDescent="0.55000000000000004">
      <c r="A44" s="583" t="s">
        <v>58</v>
      </c>
      <c r="B44" s="584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4" s="585" t="str">
        <f>+[2]ระบบการควบคุมฯ!C145</f>
        <v>ที่ ศธ04002/ว331/27 ม.ค.65 ครั้งที่ 172</v>
      </c>
      <c r="D44" s="466"/>
      <c r="E44" s="466">
        <f>+[1]ระบบการควบคุมฯ!E281</f>
        <v>0</v>
      </c>
      <c r="F44" s="466">
        <f t="shared" si="12"/>
        <v>0</v>
      </c>
      <c r="G44" s="466">
        <f>+[1]ระบบการควบคุมฯ!G281+[1]ระบบการควบคุมฯ!H281</f>
        <v>0</v>
      </c>
      <c r="H44" s="466">
        <f>+[1]ระบบการควบคุมฯ!I281+[1]ระบบการควบคุมฯ!J281</f>
        <v>0</v>
      </c>
      <c r="I44" s="466">
        <f>+[1]ระบบการควบคุมฯ!K281+[1]ระบบการควบคุมฯ!L281</f>
        <v>0</v>
      </c>
      <c r="J44" s="466">
        <f t="shared" si="13"/>
        <v>0</v>
      </c>
      <c r="K44" s="586" t="s">
        <v>13</v>
      </c>
      <c r="L44" s="70"/>
      <c r="M44" s="75"/>
      <c r="N44" s="71"/>
      <c r="O44" s="72"/>
      <c r="P44" s="73"/>
      <c r="Q44" s="74"/>
      <c r="R44" s="77"/>
      <c r="S44" s="77"/>
      <c r="T44" s="78"/>
      <c r="U44" s="78"/>
      <c r="V44" s="78"/>
    </row>
    <row r="45" spans="1:22" ht="55.95" hidden="1" customHeight="1" x14ac:dyDescent="0.55000000000000004">
      <c r="A45" s="583" t="s">
        <v>59</v>
      </c>
      <c r="B45" s="584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5" s="585" t="str">
        <f>+[1]ระบบการควบคุมฯ!C282</f>
        <v>บท.แผนลว. 27 มิ..ย.65</v>
      </c>
      <c r="D45" s="466"/>
      <c r="E45" s="466">
        <f>+[1]ระบบการควบคุมฯ!E282</f>
        <v>0</v>
      </c>
      <c r="F45" s="466">
        <f t="shared" si="12"/>
        <v>0</v>
      </c>
      <c r="G45" s="466">
        <f>+[1]ระบบการควบคุมฯ!G282+[1]ระบบการควบคุมฯ!H282</f>
        <v>0</v>
      </c>
      <c r="H45" s="466">
        <f>+[1]ระบบการควบคุมฯ!I282+[1]ระบบการควบคุมฯ!J282</f>
        <v>0</v>
      </c>
      <c r="I45" s="466">
        <f>+[1]ระบบการควบคุมฯ!K282+[1]ระบบการควบคุมฯ!L282</f>
        <v>0</v>
      </c>
      <c r="J45" s="466">
        <f t="shared" si="13"/>
        <v>0</v>
      </c>
      <c r="K45" s="586" t="s">
        <v>13</v>
      </c>
      <c r="L45" s="70"/>
      <c r="M45" s="87"/>
      <c r="N45" s="87"/>
      <c r="O45" s="73"/>
      <c r="P45" s="73"/>
      <c r="Q45" s="74"/>
      <c r="R45" s="77"/>
      <c r="S45" s="65"/>
    </row>
    <row r="46" spans="1:22" s="79" customFormat="1" ht="55.95" hidden="1" customHeight="1" x14ac:dyDescent="0.55000000000000004">
      <c r="A46" s="583" t="s">
        <v>72</v>
      </c>
      <c r="B46" s="584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6" s="585" t="str">
        <f>+[1]ระบบการควบคุมฯ!C283</f>
        <v>บท.แผนลว. 11 ส.ค.65</v>
      </c>
      <c r="D46" s="466"/>
      <c r="E46" s="466">
        <f>+[1]ระบบการควบคุมฯ!E283</f>
        <v>0</v>
      </c>
      <c r="F46" s="466">
        <f t="shared" si="12"/>
        <v>0</v>
      </c>
      <c r="G46" s="466">
        <f>+[1]ระบบการควบคุมฯ!G283+[1]ระบบการควบคุมฯ!H283</f>
        <v>0</v>
      </c>
      <c r="H46" s="466">
        <f>+[1]ระบบการควบคุมฯ!I283+[1]ระบบการควบคุมฯ!J283</f>
        <v>0</v>
      </c>
      <c r="I46" s="466">
        <f>+[1]ระบบการควบคุมฯ!K283+[1]ระบบการควบคุมฯ!L283</f>
        <v>0</v>
      </c>
      <c r="J46" s="466">
        <f t="shared" si="13"/>
        <v>0</v>
      </c>
      <c r="K46" s="586" t="s">
        <v>13</v>
      </c>
      <c r="L46" s="70"/>
      <c r="M46" s="75"/>
      <c r="N46" s="71"/>
      <c r="O46" s="72"/>
      <c r="P46" s="73"/>
      <c r="Q46" s="74"/>
      <c r="R46" s="77"/>
      <c r="S46" s="77"/>
      <c r="T46" s="78"/>
      <c r="U46" s="78"/>
      <c r="V46" s="78"/>
    </row>
    <row r="47" spans="1:22" s="79" customFormat="1" ht="37.200000000000003" hidden="1" customHeight="1" x14ac:dyDescent="0.55000000000000004">
      <c r="A47" s="583" t="s">
        <v>73</v>
      </c>
      <c r="B47" s="584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7" s="585" t="str">
        <f>+[1]ระบบการควบคุมฯ!C284</f>
        <v>บท.แผนลว. 22 ก.ค.65</v>
      </c>
      <c r="D47" s="466"/>
      <c r="E47" s="466">
        <f>+[1]ระบบการควบคุมฯ!E284</f>
        <v>0</v>
      </c>
      <c r="F47" s="466">
        <f t="shared" si="12"/>
        <v>0</v>
      </c>
      <c r="G47" s="466">
        <f>+[1]ระบบการควบคุมฯ!G284+[1]ระบบการควบคุมฯ!H284</f>
        <v>0</v>
      </c>
      <c r="H47" s="466">
        <f>+[1]ระบบการควบคุมฯ!I284+[1]ระบบการควบคุมฯ!J284</f>
        <v>0</v>
      </c>
      <c r="I47" s="466">
        <f>+[1]ระบบการควบคุมฯ!K284+[1]ระบบการควบคุมฯ!L284</f>
        <v>0</v>
      </c>
      <c r="J47" s="466">
        <f t="shared" si="13"/>
        <v>0</v>
      </c>
      <c r="K47" s="586" t="s">
        <v>16</v>
      </c>
      <c r="L47" s="70"/>
      <c r="M47" s="75"/>
      <c r="N47" s="71"/>
      <c r="O47" s="72"/>
      <c r="P47" s="73"/>
      <c r="Q47" s="74"/>
      <c r="R47" s="77"/>
      <c r="S47" s="77"/>
      <c r="T47" s="78"/>
      <c r="U47" s="78"/>
      <c r="V47" s="78"/>
    </row>
    <row r="48" spans="1:22" s="79" customFormat="1" ht="37.200000000000003" hidden="1" customHeight="1" x14ac:dyDescent="0.55000000000000004">
      <c r="A48" s="583" t="s">
        <v>74</v>
      </c>
      <c r="B48" s="584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8" s="585">
        <f>+[1]ระบบการควบคุมฯ!C285</f>
        <v>0</v>
      </c>
      <c r="D48" s="466"/>
      <c r="E48" s="466">
        <f>+[1]ระบบการควบคุมฯ!E285</f>
        <v>0</v>
      </c>
      <c r="F48" s="466">
        <f t="shared" si="12"/>
        <v>0</v>
      </c>
      <c r="G48" s="466">
        <f>+[1]ระบบการควบคุมฯ!G285+[1]ระบบการควบคุมฯ!H285</f>
        <v>0</v>
      </c>
      <c r="H48" s="466">
        <f>+[1]ระบบการควบคุมฯ!I285+[1]ระบบการควบคุมฯ!J285</f>
        <v>0</v>
      </c>
      <c r="I48" s="466">
        <f>+[1]ระบบการควบคุมฯ!K285+[1]ระบบการควบคุมฯ!L285</f>
        <v>0</v>
      </c>
      <c r="J48" s="466">
        <f t="shared" si="13"/>
        <v>0</v>
      </c>
      <c r="K48" s="586" t="s">
        <v>16</v>
      </c>
      <c r="L48" s="70"/>
      <c r="M48" s="75"/>
      <c r="N48" s="71"/>
      <c r="O48" s="72"/>
      <c r="P48" s="73"/>
      <c r="Q48" s="74"/>
      <c r="R48" s="77"/>
      <c r="S48" s="77"/>
      <c r="T48" s="78"/>
      <c r="U48" s="78"/>
      <c r="V48" s="78"/>
    </row>
    <row r="49" spans="1:22" s="79" customFormat="1" x14ac:dyDescent="0.55000000000000004">
      <c r="A49" s="587">
        <f>+[1]ระบบการควบคุมฯ!A328</f>
        <v>2</v>
      </c>
      <c r="B49" s="588" t="str">
        <f>+[1]ระบบการควบคุมฯ!B328</f>
        <v xml:space="preserve">ผลผลิตผู้จบการศึกษาภาคบังคับ  </v>
      </c>
      <c r="C49" s="496" t="str">
        <f>[5]ระบบการควบคุมฯ!C520</f>
        <v>20004 35000270 2000000</v>
      </c>
      <c r="D49" s="497">
        <f>+D50+D94</f>
        <v>1375000</v>
      </c>
      <c r="E49" s="497">
        <f>+E50+E94</f>
        <v>625000</v>
      </c>
      <c r="F49" s="497">
        <f>+D49+E49</f>
        <v>2000000</v>
      </c>
      <c r="G49" s="497">
        <f>+G50+G94</f>
        <v>12600</v>
      </c>
      <c r="H49" s="497">
        <f>+H50+H94</f>
        <v>0</v>
      </c>
      <c r="I49" s="497">
        <f>+I50+I94</f>
        <v>874998.49</v>
      </c>
      <c r="J49" s="497">
        <f>+J50+J94</f>
        <v>1112401.51</v>
      </c>
      <c r="K49" s="499"/>
      <c r="L49" s="70"/>
      <c r="M49" s="75"/>
      <c r="N49" s="71"/>
      <c r="O49" s="72"/>
      <c r="P49" s="73"/>
      <c r="Q49" s="74"/>
      <c r="R49" s="77"/>
      <c r="S49" s="77"/>
      <c r="T49" s="78"/>
      <c r="U49" s="78"/>
      <c r="V49" s="78"/>
    </row>
    <row r="50" spans="1:22" s="79" customFormat="1" ht="37.200000000000003" x14ac:dyDescent="0.55000000000000004">
      <c r="A50" s="500">
        <f>+[5]ระบบการควบคุมฯ!A524</f>
        <v>2.1</v>
      </c>
      <c r="B50" s="589" t="str">
        <f>+[1]ระบบการควบคุมฯ!B331</f>
        <v>กิจกรรมการจัดการศึกษาประถมศึกษาสำหรับโรงเรียนปกติ</v>
      </c>
      <c r="C50" s="502" t="str">
        <f>+[1]ระบบการควบคุมฯ!C331</f>
        <v>20004 66 05164 00000</v>
      </c>
      <c r="D50" s="503">
        <f>+D51</f>
        <v>1375000</v>
      </c>
      <c r="E50" s="503">
        <f>+E51</f>
        <v>625000</v>
      </c>
      <c r="F50" s="503">
        <f>SUM(D50:E50)</f>
        <v>2000000</v>
      </c>
      <c r="G50" s="503">
        <f t="shared" ref="G50:J50" si="14">+G51</f>
        <v>12600</v>
      </c>
      <c r="H50" s="503">
        <f t="shared" si="14"/>
        <v>0</v>
      </c>
      <c r="I50" s="503">
        <f t="shared" si="14"/>
        <v>874998.49</v>
      </c>
      <c r="J50" s="503">
        <f t="shared" si="14"/>
        <v>1112401.51</v>
      </c>
      <c r="K50" s="504"/>
      <c r="L50" s="70"/>
      <c r="M50" s="75"/>
      <c r="N50" s="71"/>
      <c r="O50" s="72"/>
      <c r="P50" s="73"/>
      <c r="Q50" s="74"/>
      <c r="R50" s="77"/>
      <c r="S50" s="77"/>
      <c r="T50" s="78"/>
      <c r="U50" s="78"/>
      <c r="V50" s="78"/>
    </row>
    <row r="51" spans="1:22" s="79" customFormat="1" x14ac:dyDescent="0.55000000000000004">
      <c r="A51" s="505"/>
      <c r="B51" s="506" t="str">
        <f>[5]ระบบการควบคุมฯ!B520</f>
        <v xml:space="preserve"> รวมงบดำเนินงาน 67112xx</v>
      </c>
      <c r="C51" s="507">
        <f>[2]ระบบการควบคุมฯ!C152</f>
        <v>0</v>
      </c>
      <c r="D51" s="508">
        <f>+D52+D65</f>
        <v>1375000</v>
      </c>
      <c r="E51" s="508">
        <f t="shared" ref="E51:F51" si="15">+E52+E65</f>
        <v>625000</v>
      </c>
      <c r="F51" s="508">
        <f t="shared" si="15"/>
        <v>2000000</v>
      </c>
      <c r="G51" s="508">
        <f>+G52+G65</f>
        <v>12600</v>
      </c>
      <c r="H51" s="508">
        <f t="shared" ref="H51:J51" si="16">+H52+H65</f>
        <v>0</v>
      </c>
      <c r="I51" s="508">
        <f t="shared" si="16"/>
        <v>874998.49</v>
      </c>
      <c r="J51" s="508">
        <f t="shared" si="16"/>
        <v>1112401.51</v>
      </c>
      <c r="K51" s="509"/>
      <c r="L51" s="70"/>
      <c r="M51" s="75"/>
      <c r="N51" s="71"/>
      <c r="O51" s="72"/>
      <c r="P51" s="73"/>
      <c r="Q51" s="74"/>
      <c r="R51" s="77"/>
      <c r="S51" s="77"/>
      <c r="T51" s="78"/>
      <c r="U51" s="78"/>
      <c r="V51" s="78"/>
    </row>
    <row r="52" spans="1:22" s="79" customFormat="1" ht="20.399999999999999" hidden="1" customHeight="1" x14ac:dyDescent="0.55000000000000004">
      <c r="A52" s="547" t="str">
        <f>+[1]ระบบการควบคุมฯ!A333</f>
        <v>2.1.1</v>
      </c>
      <c r="B52" s="548" t="str">
        <f>+[1]ระบบการควบคุมฯ!B333</f>
        <v>งบประจำ บริหารจัดการสำนักงาน</v>
      </c>
      <c r="C52" s="549" t="str">
        <f>+[1]ระบบการควบคุมฯ!C331</f>
        <v>20004 66 05164 00000</v>
      </c>
      <c r="D52" s="550">
        <f>SUM(D53:D64)</f>
        <v>1375000</v>
      </c>
      <c r="E52" s="550">
        <f t="shared" ref="E52:J52" si="17">SUM(E53:E64)</f>
        <v>0</v>
      </c>
      <c r="F52" s="550">
        <f t="shared" si="17"/>
        <v>1375000</v>
      </c>
      <c r="G52" s="550">
        <f t="shared" si="17"/>
        <v>0</v>
      </c>
      <c r="H52" s="550">
        <f t="shared" si="17"/>
        <v>0</v>
      </c>
      <c r="I52" s="550">
        <f t="shared" si="17"/>
        <v>589158.49</v>
      </c>
      <c r="J52" s="550">
        <f t="shared" si="17"/>
        <v>785841.51</v>
      </c>
      <c r="K52" s="590" t="s">
        <v>14</v>
      </c>
      <c r="L52" s="70"/>
      <c r="M52" s="75"/>
      <c r="N52" s="71"/>
      <c r="O52" s="72"/>
      <c r="P52" s="73"/>
      <c r="Q52" s="74"/>
      <c r="R52" s="77"/>
      <c r="S52" s="77"/>
      <c r="T52" s="78"/>
      <c r="U52" s="78"/>
      <c r="V52" s="78"/>
    </row>
    <row r="53" spans="1:22" ht="20.399999999999999" hidden="1" customHeight="1" x14ac:dyDescent="0.55000000000000004">
      <c r="A53" s="591" t="str">
        <f>+[5]ระบบการควบคุมฯ!A528</f>
        <v>1)</v>
      </c>
      <c r="B53" s="632" t="str">
        <f>+[1]ระบบการควบคุมฯ!B336</f>
        <v>ค้าจ้างเหมาบริการ ลูกจ้างสพป.ปท.2 15000x7คนx12 เดือน 1,260,000 บาท</v>
      </c>
      <c r="C53" s="735" t="str">
        <f>+[5]ระบบการควบคุมฯ!C543</f>
        <v>ศธ04002/ว4850 ลว.17 ต.ค.66 โอนครั้งที่ 3  2,000,000</v>
      </c>
      <c r="D53" s="592">
        <f>[5]ระบบการควบคุมฯ!F528</f>
        <v>420000</v>
      </c>
      <c r="E53" s="592"/>
      <c r="F53" s="522">
        <f>SUM(D53:E53)</f>
        <v>420000</v>
      </c>
      <c r="G53" s="593">
        <f>+[5]ระบบการควบคุมฯ!G528+[5]ระบบการควบคุมฯ!H528</f>
        <v>0</v>
      </c>
      <c r="H53" s="593">
        <f>+[5]ระบบการควบคุมฯ!I528+[5]ระบบการควบคุมฯ!J528</f>
        <v>0</v>
      </c>
      <c r="I53" s="593">
        <f>+[5]ระบบการควบคุมฯ!K528+[5]ระบบการควบคุมฯ!L528</f>
        <v>196693.56</v>
      </c>
      <c r="J53" s="593">
        <f t="shared" ref="J53:J64" si="18">+F53-G53-H53-I53</f>
        <v>223306.44</v>
      </c>
      <c r="K53" s="594"/>
    </row>
    <row r="54" spans="1:22" ht="31.2" x14ac:dyDescent="0.55000000000000004">
      <c r="A54" s="595"/>
      <c r="B54" s="736" t="str">
        <f>+[5]ระบบการควบคุมฯ!B529</f>
        <v>ค้าจ้างเหมาบริการ ลูกจ้างสพป.ปท.2  ครั้งที่ 3  210,000</v>
      </c>
      <c r="C54" s="737" t="str">
        <f>+[5]ระบบการควบคุมฯ!C529</f>
        <v>บท.แผนศธ04087/212/27 ตค 66</v>
      </c>
      <c r="D54" s="596"/>
      <c r="E54" s="597"/>
      <c r="F54" s="527"/>
      <c r="G54" s="598"/>
      <c r="H54" s="598"/>
      <c r="I54" s="598"/>
      <c r="J54" s="598"/>
      <c r="K54" s="599"/>
    </row>
    <row r="55" spans="1:22" ht="31.2" x14ac:dyDescent="0.55000000000000004">
      <c r="A55" s="563" t="str">
        <f>+[5]ระบบการควบคุมฯ!A530</f>
        <v>2)</v>
      </c>
      <c r="B55" s="600" t="str">
        <f>+[1]ระบบการควบคุมฯ!B337</f>
        <v>ค่าใช้จ่ายในการประชุมราชการ ค่าตอบแทนบุคคล 150,000 บาท</v>
      </c>
      <c r="C55" s="601" t="str">
        <f>+[5]ระบบการควบคุมฯ!C530</f>
        <v>บท.แผนศธ04087/212/27 ตค 66</v>
      </c>
      <c r="D55" s="602">
        <f>+[5]ระบบการควบคุมฯ!E530</f>
        <v>170000</v>
      </c>
      <c r="E55" s="463"/>
      <c r="F55" s="465">
        <f t="shared" ref="F55:F62" si="19">SUM(D55:E55)</f>
        <v>170000</v>
      </c>
      <c r="G55" s="567">
        <f>+[5]ระบบการควบคุมฯ!G530+[5]ระบบการควบคุมฯ!H530</f>
        <v>0</v>
      </c>
      <c r="H55" s="567">
        <f>+[5]ระบบการควบคุมฯ!I530+[5]ระบบการควบคุมฯ!J530</f>
        <v>0</v>
      </c>
      <c r="I55" s="567">
        <f>+[5]ระบบการควบคุมฯ!K530+[5]ระบบการควบคุมฯ!L530</f>
        <v>34395</v>
      </c>
      <c r="J55" s="567">
        <f t="shared" si="18"/>
        <v>135605</v>
      </c>
      <c r="K55" s="460"/>
    </row>
    <row r="56" spans="1:22" ht="31.2" x14ac:dyDescent="0.55000000000000004">
      <c r="A56" s="563" t="str">
        <f>+[5]ระบบการควบคุมฯ!A531</f>
        <v>3)</v>
      </c>
      <c r="B56" s="600" t="str">
        <f>+[1]ระบบการควบคุมฯ!B338</f>
        <v>ค่าใช้จ่ายในการเดินทางไปราชการ 150,000 บาท</v>
      </c>
      <c r="C56" s="601" t="str">
        <f>+C55</f>
        <v>บท.แผนศธ04087/212/27 ตค 66</v>
      </c>
      <c r="D56" s="602">
        <f>+[5]ระบบการควบคุมฯ!E531</f>
        <v>80000</v>
      </c>
      <c r="E56" s="463"/>
      <c r="F56" s="465">
        <f t="shared" si="19"/>
        <v>80000</v>
      </c>
      <c r="G56" s="567"/>
      <c r="H56" s="567"/>
      <c r="I56" s="567"/>
      <c r="J56" s="567">
        <f t="shared" si="18"/>
        <v>80000</v>
      </c>
      <c r="K56" s="460"/>
    </row>
    <row r="57" spans="1:22" ht="31.2" x14ac:dyDescent="0.55000000000000004">
      <c r="A57" s="563" t="str">
        <f>+[5]ระบบการควบคุมฯ!A532</f>
        <v>4)</v>
      </c>
      <c r="B57" s="603" t="str">
        <f>+[1]ระบบการควบคุมฯ!B338</f>
        <v>ค่าใช้จ่ายในการเดินทางไปราชการ 150,000 บาท</v>
      </c>
      <c r="C57" s="601" t="str">
        <f>+[5]ระบบการควบคุมฯ!C532</f>
        <v>บท.แผนศธ04087/212/27 ตค 66</v>
      </c>
      <c r="D57" s="602">
        <f>+[5]ระบบการควบคุมฯ!E532</f>
        <v>50000</v>
      </c>
      <c r="E57" s="463"/>
      <c r="F57" s="465">
        <f t="shared" si="19"/>
        <v>50000</v>
      </c>
      <c r="G57" s="567">
        <f>+[5]ระบบการควบคุมฯ!G532+[5]ระบบการควบคุมฯ!H532</f>
        <v>0</v>
      </c>
      <c r="H57" s="567">
        <f>+[5]ระบบการควบคุมฯ!I532+[5]ระบบการควบคุมฯ!J532</f>
        <v>0</v>
      </c>
      <c r="I57" s="567">
        <f>+[5]ระบบการควบคุมฯ!K532+[5]ระบบการควบคุมฯ!L532</f>
        <v>11583.37</v>
      </c>
      <c r="J57" s="567">
        <f t="shared" si="18"/>
        <v>38416.629999999997</v>
      </c>
      <c r="K57" s="460"/>
    </row>
    <row r="58" spans="1:22" ht="31.2" x14ac:dyDescent="0.55000000000000004">
      <c r="A58" s="563" t="str">
        <f>+[5]ระบบการควบคุมฯ!A533</f>
        <v>5)</v>
      </c>
      <c r="B58" s="603" t="str">
        <f>+[1]ระบบการควบคุมฯ!B339</f>
        <v>ค่าซ่อมแซมและบำรุงรักษาทรัพย์สิน 200,000 บาท</v>
      </c>
      <c r="C58" s="601" t="str">
        <f>+[5]ระบบการควบคุมฯ!C533</f>
        <v>บท.แผนศธ04087/212/27 ตค 66</v>
      </c>
      <c r="D58" s="602">
        <f>+[5]ระบบการควบคุมฯ!E533</f>
        <v>100000</v>
      </c>
      <c r="E58" s="566"/>
      <c r="F58" s="465">
        <f t="shared" si="19"/>
        <v>100000</v>
      </c>
      <c r="G58" s="567">
        <f>+[5]ระบบการควบคุมฯ!G533+[5]ระบบการควบคุมฯ!H533</f>
        <v>0</v>
      </c>
      <c r="H58" s="567">
        <f>+[5]ระบบการควบคุมฯ!I533+[5]ระบบการควบคุมฯ!J533</f>
        <v>0</v>
      </c>
      <c r="I58" s="567">
        <f>+[5]ระบบการควบคุมฯ!K533+[5]ระบบการควบคุมฯ!L533</f>
        <v>28528.5</v>
      </c>
      <c r="J58" s="567">
        <f t="shared" si="18"/>
        <v>71471.5</v>
      </c>
      <c r="K58" s="460"/>
    </row>
    <row r="59" spans="1:22" ht="37.200000000000003" customHeight="1" x14ac:dyDescent="0.55000000000000004">
      <c r="A59" s="563" t="str">
        <f>+[5]ระบบการควบคุมฯ!A534</f>
        <v>6)</v>
      </c>
      <c r="B59" s="603" t="str">
        <f>+[1]ระบบการควบคุมฯ!B340</f>
        <v>ค่าวัสดุสำนักงาน 400,000 บาท</v>
      </c>
      <c r="C59" s="601" t="str">
        <f>+[5]ระบบการควบคุมฯ!C534</f>
        <v>บท.แผนศธ04087/212/27 ตค 66</v>
      </c>
      <c r="D59" s="602">
        <f>+[5]ระบบการควบคุมฯ!E534</f>
        <v>100000</v>
      </c>
      <c r="E59" s="463"/>
      <c r="F59" s="465">
        <f t="shared" si="19"/>
        <v>100000</v>
      </c>
      <c r="G59" s="567">
        <f>+[5]ระบบการควบคุมฯ!G534+[5]ระบบการควบคุมฯ!H534</f>
        <v>0</v>
      </c>
      <c r="H59" s="567">
        <f>+[5]ระบบการควบคุมฯ!I534+[5]ระบบการควบคุมฯ!J534</f>
        <v>0</v>
      </c>
      <c r="I59" s="567">
        <f>+[5]ระบบการควบคุมฯ!K534+[5]ระบบการควบคุมฯ!L534</f>
        <v>99746.7</v>
      </c>
      <c r="J59" s="567">
        <f t="shared" si="18"/>
        <v>253.30000000000291</v>
      </c>
      <c r="K59" s="460"/>
    </row>
    <row r="60" spans="1:22" ht="46.95" customHeight="1" x14ac:dyDescent="0.55000000000000004">
      <c r="A60" s="563" t="str">
        <f>+[5]ระบบการควบคุมฯ!A535</f>
        <v>7)</v>
      </c>
      <c r="B60" s="603" t="str">
        <f>+[1]ระบบการควบคุมฯ!B341</f>
        <v>ค่าน้ำมันเชื้อเพลิงและหล่อลื่น 300,000 บาท</v>
      </c>
      <c r="C60" s="601" t="str">
        <f>+[5]ระบบการควบคุมฯ!C535</f>
        <v>บท.แผนศธ04087/212/27 ตค 66</v>
      </c>
      <c r="D60" s="602">
        <f>+[5]ระบบการควบคุมฯ!E535</f>
        <v>100000</v>
      </c>
      <c r="E60" s="463"/>
      <c r="F60" s="465">
        <f t="shared" si="19"/>
        <v>100000</v>
      </c>
      <c r="G60" s="567">
        <f>+[5]ระบบการควบคุมฯ!G535+[5]ระบบการควบคุมฯ!H535</f>
        <v>0</v>
      </c>
      <c r="H60" s="567">
        <f>+[5]ระบบการควบคุมฯ!I535+[5]ระบบการควบคุมฯ!J535</f>
        <v>0</v>
      </c>
      <c r="I60" s="567">
        <f>+[5]ระบบการควบคุมฯ!K535+[5]ระบบการควบคุมฯ!L535</f>
        <v>51616.3</v>
      </c>
      <c r="J60" s="567">
        <f t="shared" si="18"/>
        <v>48383.7</v>
      </c>
      <c r="K60" s="604"/>
    </row>
    <row r="61" spans="1:22" ht="46.95" customHeight="1" x14ac:dyDescent="0.55000000000000004">
      <c r="A61" s="563" t="str">
        <f>+[5]ระบบการควบคุมฯ!A536</f>
        <v>8)</v>
      </c>
      <c r="B61" s="603" t="str">
        <f>+[1]ระบบการควบคุมฯ!B342</f>
        <v>ค่าสาธารณูปโภค    500,000 บาท</v>
      </c>
      <c r="C61" s="601" t="str">
        <f>+[5]ระบบการควบคุมฯ!C536</f>
        <v>บท.แผนศธ04087/212/27 ตค 66</v>
      </c>
      <c r="D61" s="602">
        <f>+[5]ระบบการควบคุมฯ!E536</f>
        <v>300000</v>
      </c>
      <c r="E61" s="463"/>
      <c r="F61" s="465">
        <f t="shared" si="19"/>
        <v>300000</v>
      </c>
      <c r="G61" s="567">
        <f>+[5]ระบบการควบคุมฯ!G536+[5]ระบบการควบคุมฯ!H536</f>
        <v>0</v>
      </c>
      <c r="H61" s="567">
        <f>+[5]ระบบการควบคุมฯ!I536+[5]ระบบการควบคุมฯ!J536</f>
        <v>0</v>
      </c>
      <c r="I61" s="567">
        <f>+[5]ระบบการควบคุมฯ!K536+[5]ระบบการควบคุมฯ!L536</f>
        <v>166595.06</v>
      </c>
      <c r="J61" s="567">
        <f t="shared" si="18"/>
        <v>133404.94</v>
      </c>
      <c r="K61" s="604"/>
    </row>
    <row r="62" spans="1:22" ht="37.200000000000003" customHeight="1" x14ac:dyDescent="0.55000000000000004">
      <c r="A62" s="563" t="str">
        <f>+[5]ระบบการควบคุมฯ!A537</f>
        <v>9)</v>
      </c>
      <c r="B62" s="600" t="str">
        <f>+[1]ระบบการควบคุมฯ!B343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2" s="601" t="str">
        <f>+[5]ระบบการควบคุมฯ!C537</f>
        <v>ที่ ศธ04002/ว2531/26 มิย 66 ครั้ง 619</v>
      </c>
      <c r="D62" s="602">
        <f>+[5]ระบบการควบคุมฯ!E537</f>
        <v>55000</v>
      </c>
      <c r="E62" s="463"/>
      <c r="F62" s="465">
        <f t="shared" si="19"/>
        <v>55000</v>
      </c>
      <c r="G62" s="567">
        <f>+[5]ระบบการควบคุมฯ!G537+[5]ระบบการควบคุมฯ!H537</f>
        <v>0</v>
      </c>
      <c r="H62" s="567">
        <f>+[5]ระบบการควบคุมฯ!I537+[5]ระบบการควบคุมฯ!J537</f>
        <v>0</v>
      </c>
      <c r="I62" s="567">
        <f>+[5]ระบบการควบคุมฯ!K537+[5]ระบบการควบคุมฯ!L537</f>
        <v>0</v>
      </c>
      <c r="J62" s="567">
        <f t="shared" si="18"/>
        <v>55000</v>
      </c>
      <c r="K62" s="604"/>
    </row>
    <row r="63" spans="1:22" ht="37.200000000000003" customHeight="1" x14ac:dyDescent="0.55000000000000004">
      <c r="A63" s="563" t="str">
        <f>+[5]ระบบการควบคุมฯ!A538</f>
        <v>8.1)</v>
      </c>
      <c r="B63" s="600" t="str">
        <f>+[5]ระบบการควบคุมฯ!B538</f>
        <v xml:space="preserve">อื่นๆ (ข้อ 1)-7) ) </v>
      </c>
      <c r="C63" s="605">
        <f>+[5]ระบบการควบคุมฯ!C538</f>
        <v>0</v>
      </c>
      <c r="D63" s="602">
        <f>+[5]ระบบการควบคุมฯ!D538</f>
        <v>0</v>
      </c>
      <c r="E63" s="602">
        <f>+[5]ระบบการควบคุมฯ!E538</f>
        <v>0</v>
      </c>
      <c r="F63" s="602">
        <f>+[5]ระบบการควบคุมฯ!F538</f>
        <v>0</v>
      </c>
      <c r="G63" s="602">
        <f>+[5]ระบบการควบคุมฯ!G538+[5]ระบบการควบคุมฯ!H538</f>
        <v>0</v>
      </c>
      <c r="H63" s="602">
        <f>+[5]ระบบการควบคุมฯ!I538+[5]ระบบการควบคุมฯ!J538</f>
        <v>0</v>
      </c>
      <c r="I63" s="602">
        <f>+[5]ระบบการควบคุมฯ!K538+[5]ระบบการควบคุมฯ!L538</f>
        <v>0</v>
      </c>
      <c r="J63" s="567">
        <f t="shared" si="18"/>
        <v>0</v>
      </c>
      <c r="K63" s="604"/>
    </row>
    <row r="64" spans="1:22" x14ac:dyDescent="0.55000000000000004">
      <c r="A64" s="563" t="str">
        <f>+[5]ระบบการควบคุมฯ!A539</f>
        <v>8.1.1</v>
      </c>
      <c r="B64" s="600" t="str">
        <f>+[5]ระบบการควบคุมฯ!B539</f>
        <v xml:space="preserve">ค่าใช้จ่ายเดินทางไปราชการ  </v>
      </c>
      <c r="C64" s="605">
        <f>+[5]ระบบการควบคุมฯ!C539</f>
        <v>0</v>
      </c>
      <c r="D64" s="602">
        <f>+[5]ระบบการควบคุมฯ!D539</f>
        <v>0</v>
      </c>
      <c r="E64" s="602">
        <f>+[5]ระบบการควบคุมฯ!E539</f>
        <v>0</v>
      </c>
      <c r="F64" s="602">
        <f>+[5]ระบบการควบคุมฯ!F539</f>
        <v>0</v>
      </c>
      <c r="G64" s="602">
        <f>+[5]ระบบการควบคุมฯ!G539+[5]ระบบการควบคุมฯ!H539</f>
        <v>0</v>
      </c>
      <c r="H64" s="602">
        <f>+[5]ระบบการควบคุมฯ!I539+[5]ระบบการควบคุมฯ!J539</f>
        <v>0</v>
      </c>
      <c r="I64" s="602">
        <f>+[5]ระบบการควบคุมฯ!K539+[5]ระบบการควบคุมฯ!L539</f>
        <v>0</v>
      </c>
      <c r="J64" s="567">
        <f t="shared" si="18"/>
        <v>0</v>
      </c>
      <c r="K64" s="604"/>
    </row>
    <row r="65" spans="1:11" ht="46.8" x14ac:dyDescent="0.55000000000000004">
      <c r="A65" s="606" t="str">
        <f>+[5]ระบบการควบคุมฯ!A543</f>
        <v>2.1.3</v>
      </c>
      <c r="B65" s="607" t="str">
        <f>+[5]ระบบการควบคุมฯ!B543</f>
        <v>งบพัฒนาเพื่อพัฒนาคุณภาพการศึกษา 1,500,000 บาท</v>
      </c>
      <c r="C65" s="608" t="str">
        <f>+[5]ระบบการควบคุมฯ!C543</f>
        <v>ศธ04002/ว4850 ลว.17 ต.ค.66 โอนครั้งที่ 3  2,000,000</v>
      </c>
      <c r="D65" s="609">
        <f t="shared" ref="D65:J65" si="20">+D66+D76</f>
        <v>0</v>
      </c>
      <c r="E65" s="609">
        <f t="shared" si="20"/>
        <v>625000</v>
      </c>
      <c r="F65" s="609">
        <f t="shared" si="20"/>
        <v>625000</v>
      </c>
      <c r="G65" s="609">
        <f t="shared" si="20"/>
        <v>12600</v>
      </c>
      <c r="H65" s="609">
        <f t="shared" si="20"/>
        <v>0</v>
      </c>
      <c r="I65" s="609">
        <f t="shared" si="20"/>
        <v>285840</v>
      </c>
      <c r="J65" s="609">
        <f t="shared" si="20"/>
        <v>326560</v>
      </c>
      <c r="K65" s="610"/>
    </row>
    <row r="66" spans="1:11" ht="37.200000000000003" customHeight="1" x14ac:dyDescent="0.55000000000000004">
      <c r="A66" s="573" t="str">
        <f>+[5]ระบบการควบคุมฯ!A544</f>
        <v>2.1.3.1</v>
      </c>
      <c r="B66" s="574" t="str">
        <f>+[5]ระบบการควบคุมฯ!B544</f>
        <v>งบกลยุทธ์ ของสพป.ปท.2 500,000 บาท</v>
      </c>
      <c r="C66" s="575" t="str">
        <f>+[1]ระบบการควบคุมฯ!C347</f>
        <v>20004 35000200 2000000</v>
      </c>
      <c r="D66" s="611">
        <f t="shared" ref="D66:J66" si="21">SUM(D67:D74)</f>
        <v>0</v>
      </c>
      <c r="E66" s="611">
        <f t="shared" si="21"/>
        <v>200000</v>
      </c>
      <c r="F66" s="611">
        <f t="shared" si="21"/>
        <v>200000</v>
      </c>
      <c r="G66" s="611">
        <f t="shared" si="21"/>
        <v>0</v>
      </c>
      <c r="H66" s="611">
        <f t="shared" si="21"/>
        <v>0</v>
      </c>
      <c r="I66" s="611">
        <f t="shared" si="21"/>
        <v>0</v>
      </c>
      <c r="J66" s="611">
        <f t="shared" si="21"/>
        <v>200000</v>
      </c>
      <c r="K66" s="612"/>
    </row>
    <row r="67" spans="1:11" ht="37.200000000000003" hidden="1" customHeight="1" x14ac:dyDescent="0.55000000000000004">
      <c r="A67" s="583" t="str">
        <f>+[5]ระบบการควบคุมฯ!A545</f>
        <v>1)</v>
      </c>
      <c r="B67" s="584" t="str">
        <f>+[5]ระบบการควบคุมฯ!B545</f>
        <v>โครงการพัฒนาระบบและกลไกในการดูแลความปลอดภัย 50,000</v>
      </c>
      <c r="C67" s="613">
        <f>+[2]ระบบการควบคุมฯ!C190</f>
        <v>0</v>
      </c>
      <c r="D67" s="466">
        <f>+[5]ระบบการควบคุมฯ!D545</f>
        <v>0</v>
      </c>
      <c r="E67" s="466">
        <f>+[5]ระบบการควบคุมฯ!E545</f>
        <v>0</v>
      </c>
      <c r="F67" s="466">
        <f>+[5]ระบบการควบคุมฯ!F545</f>
        <v>0</v>
      </c>
      <c r="G67" s="466">
        <f>+[5]ระบบการควบคุมฯ!G545+[5]ระบบการควบคุมฯ!H545</f>
        <v>0</v>
      </c>
      <c r="H67" s="466">
        <f>+[5]ระบบการควบคุมฯ!I545+[5]ระบบการควบคุมฯ!J545</f>
        <v>0</v>
      </c>
      <c r="I67" s="466">
        <f>+[5]ระบบการควบคุมฯ!K545+[5]ระบบการควบคุมฯ!L545</f>
        <v>0</v>
      </c>
      <c r="J67" s="466">
        <f>+F67-G67-H67-I67</f>
        <v>0</v>
      </c>
      <c r="K67" s="582" t="s">
        <v>13</v>
      </c>
    </row>
    <row r="68" spans="1:11" ht="37.200000000000003" customHeight="1" x14ac:dyDescent="0.55000000000000004">
      <c r="A68" s="583" t="s">
        <v>86</v>
      </c>
      <c r="B68" s="584" t="str">
        <f>+[5]ระบบการควบคุมฯ!B547</f>
        <v>โครงการจัดการศึกษาให้ผู้เรียนมีทักษะความจำเป็นในศตวรรษที่ 21  150,000 บาท</v>
      </c>
      <c r="C68" s="613">
        <f>+[2]ระบบการควบคุมฯ!C191</f>
        <v>0</v>
      </c>
      <c r="D68" s="466">
        <f>+[5]ระบบการควบคุมฯ!D547</f>
        <v>0</v>
      </c>
      <c r="E68" s="466">
        <f>+[5]ระบบการควบคุมฯ!E547</f>
        <v>100000</v>
      </c>
      <c r="F68" s="466">
        <f>+[5]ระบบการควบคุมฯ!F547</f>
        <v>100000</v>
      </c>
      <c r="G68" s="466">
        <f>+[5]ระบบการควบคุมฯ!G547+[5]ระบบการควบคุมฯ!H547</f>
        <v>0</v>
      </c>
      <c r="H68" s="466">
        <f>+[5]ระบบการควบคุมฯ!I547+[5]ระบบการควบคุมฯ!J547</f>
        <v>0</v>
      </c>
      <c r="I68" s="466">
        <f>+[5]ระบบการควบคุมฯ!K547+[5]ระบบการควบคุมฯ!L547</f>
        <v>0</v>
      </c>
      <c r="J68" s="466">
        <f t="shared" ref="J68:J74" si="22">+F68-G68-H68-I68</f>
        <v>100000</v>
      </c>
      <c r="K68" s="586" t="s">
        <v>12</v>
      </c>
    </row>
    <row r="69" spans="1:11" ht="37.200000000000003" customHeight="1" x14ac:dyDescent="0.55000000000000004">
      <c r="A69" s="583" t="s">
        <v>87</v>
      </c>
      <c r="B69" s="584" t="str">
        <f>+[5]ระบบการควบคุมฯ!B548</f>
        <v>โครงการพัฒนาครูและบุคลากรทางการศึกษาให้มีสมรรถนะ 100,000 บาท</v>
      </c>
      <c r="C69" s="613">
        <f>+[2]ระบบการควบคุมฯ!C192</f>
        <v>0</v>
      </c>
      <c r="D69" s="466">
        <f>+[5]ระบบการควบคุมฯ!D548</f>
        <v>0</v>
      </c>
      <c r="E69" s="466">
        <f>+[5]ระบบการควบคุมฯ!E548</f>
        <v>50000</v>
      </c>
      <c r="F69" s="466">
        <f>+[5]ระบบการควบคุมฯ!F548</f>
        <v>50000</v>
      </c>
      <c r="G69" s="466">
        <f>+[5]ระบบการควบคุมฯ!G548</f>
        <v>0</v>
      </c>
      <c r="H69" s="466">
        <f>+[5]ระบบการควบคุมฯ!H548</f>
        <v>0</v>
      </c>
      <c r="I69" s="466">
        <f>+[5]ระบบการควบคุมฯ!K548+[5]ระบบการควบคุมฯ!L548</f>
        <v>0</v>
      </c>
      <c r="J69" s="466">
        <f t="shared" si="22"/>
        <v>50000</v>
      </c>
      <c r="K69" s="586" t="s">
        <v>17</v>
      </c>
    </row>
    <row r="70" spans="1:11" ht="56.25" hidden="1" customHeight="1" x14ac:dyDescent="0.55000000000000004">
      <c r="A70" s="583" t="str">
        <f>+[5]ระบบการควบคุมฯ!A549</f>
        <v>5)</v>
      </c>
      <c r="B70" s="584" t="str">
        <f>+[5]ระบบการควบคุมฯ!B549</f>
        <v>โครงการขับเคลื่อนโรงเรียนคุณธรรม สพฐ. 50,000 บาท</v>
      </c>
      <c r="C70" s="613">
        <f>+[2]ระบบการควบคุมฯ!C193</f>
        <v>0</v>
      </c>
      <c r="D70" s="466">
        <f>+[5]ระบบการควบคุมฯ!D549</f>
        <v>0</v>
      </c>
      <c r="E70" s="466">
        <f>+[5]ระบบการควบคุมฯ!E549</f>
        <v>0</v>
      </c>
      <c r="F70" s="466">
        <f>+[5]ระบบการควบคุมฯ!F549</f>
        <v>0</v>
      </c>
      <c r="G70" s="466">
        <f>+[5]ระบบการควบคุมฯ!G549</f>
        <v>0</v>
      </c>
      <c r="H70" s="466">
        <f>+[5]ระบบการควบคุมฯ!H549</f>
        <v>0</v>
      </c>
      <c r="I70" s="466">
        <f>+[5]ระบบการควบคุมฯ!K549+[5]ระบบการควบคุมฯ!L549</f>
        <v>0</v>
      </c>
      <c r="J70" s="466">
        <f t="shared" si="22"/>
        <v>0</v>
      </c>
      <c r="K70" s="586" t="s">
        <v>17</v>
      </c>
    </row>
    <row r="71" spans="1:11" ht="46.95" customHeight="1" x14ac:dyDescent="0.55000000000000004">
      <c r="A71" s="583" t="s">
        <v>88</v>
      </c>
      <c r="B71" s="584" t="str">
        <f>+[5]ระบบการควบคุมฯ!B550</f>
        <v>โครงการเพิ่มประสิทธิภาพในการบริหารจัดการศึกษาด้วยเทคโนโลยีดิจิทัล 50,000 บาท</v>
      </c>
      <c r="C71" s="613">
        <f>+[2]ระบบการควบคุมฯ!C195</f>
        <v>0</v>
      </c>
      <c r="D71" s="466">
        <f>+[5]ระบบการควบคุมฯ!D550</f>
        <v>0</v>
      </c>
      <c r="E71" s="466">
        <f>+[5]ระบบการควบคุมฯ!E550</f>
        <v>50000</v>
      </c>
      <c r="F71" s="466">
        <f>+[5]ระบบการควบคุมฯ!F550</f>
        <v>50000</v>
      </c>
      <c r="G71" s="466">
        <f>+[5]ระบบการควบคุมฯ!G550</f>
        <v>0</v>
      </c>
      <c r="H71" s="466">
        <f>+[5]ระบบการควบคุมฯ!H550</f>
        <v>0</v>
      </c>
      <c r="I71" s="466">
        <f>+[5]ระบบการควบคุมฯ!K550+[5]ระบบการควบคุมฯ!L550</f>
        <v>0</v>
      </c>
      <c r="J71" s="466">
        <f t="shared" si="22"/>
        <v>50000</v>
      </c>
      <c r="K71" s="586" t="s">
        <v>84</v>
      </c>
    </row>
    <row r="72" spans="1:11" ht="37.200000000000003" hidden="1" customHeight="1" x14ac:dyDescent="0.55000000000000004">
      <c r="A72" s="583" t="str">
        <f>+[5]ระบบการควบคุมฯ!A551</f>
        <v>7)</v>
      </c>
      <c r="B72" s="584" t="str">
        <f>+[5]ระบบการควบคุมฯ!B551</f>
        <v>โครงการเพิ่มประสิทธิภาพการประกันคุณภาพภายในสถานศึกษา 50,000 บาท</v>
      </c>
      <c r="C72" s="613">
        <f>+[2]ระบบการควบคุมฯ!C196</f>
        <v>0</v>
      </c>
      <c r="D72" s="466">
        <f>+[5]ระบบการควบคุมฯ!D551</f>
        <v>0</v>
      </c>
      <c r="E72" s="466">
        <f>+[5]ระบบการควบคุมฯ!E551</f>
        <v>0</v>
      </c>
      <c r="F72" s="466">
        <f>+[5]ระบบการควบคุมฯ!F551</f>
        <v>0</v>
      </c>
      <c r="G72" s="466">
        <f>+[5]ระบบการควบคุมฯ!G551</f>
        <v>0</v>
      </c>
      <c r="H72" s="466">
        <f>+[5]ระบบการควบคุมฯ!H551</f>
        <v>0</v>
      </c>
      <c r="I72" s="466">
        <f>+[5]ระบบการควบคุมฯ!K551+[5]ระบบการควบคุมฯ!L551</f>
        <v>0</v>
      </c>
      <c r="J72" s="466">
        <f t="shared" si="22"/>
        <v>0</v>
      </c>
      <c r="K72" s="586" t="s">
        <v>13</v>
      </c>
    </row>
    <row r="73" spans="1:11" ht="37.200000000000003" hidden="1" customHeight="1" x14ac:dyDescent="0.55000000000000004">
      <c r="A73" s="583">
        <f>+[5]ระบบการควบคุมฯ!A552</f>
        <v>0</v>
      </c>
      <c r="B73" s="584">
        <f>+[5]ระบบการควบคุมฯ!B552</f>
        <v>0</v>
      </c>
      <c r="C73" s="613">
        <f>+[2]ระบบการควบคุมฯ!C197</f>
        <v>0</v>
      </c>
      <c r="D73" s="466">
        <f>+[5]ระบบการควบคุมฯ!D552</f>
        <v>0</v>
      </c>
      <c r="E73" s="466">
        <f>+[5]ระบบการควบคุมฯ!E552</f>
        <v>0</v>
      </c>
      <c r="F73" s="466">
        <f>+[5]ระบบการควบคุมฯ!F552</f>
        <v>0</v>
      </c>
      <c r="G73" s="466">
        <f>+[5]ระบบการควบคุมฯ!G552</f>
        <v>0</v>
      </c>
      <c r="H73" s="466">
        <f>+[5]ระบบการควบคุมฯ!H552</f>
        <v>0</v>
      </c>
      <c r="I73" s="466">
        <f>+[5]ระบบการควบคุมฯ!K552+[5]ระบบการควบคุมฯ!L552</f>
        <v>0</v>
      </c>
      <c r="J73" s="466">
        <f t="shared" si="22"/>
        <v>0</v>
      </c>
      <c r="K73" s="586" t="s">
        <v>84</v>
      </c>
    </row>
    <row r="74" spans="1:11" ht="19.5" hidden="1" customHeight="1" x14ac:dyDescent="0.55000000000000004">
      <c r="A74" s="583">
        <f>+[5]ระบบการควบคุมฯ!A553</f>
        <v>0</v>
      </c>
      <c r="B74" s="584">
        <f>+[5]ระบบการควบคุมฯ!B553</f>
        <v>0</v>
      </c>
      <c r="C74" s="613">
        <f>+[2]ระบบการควบคุมฯ!C198</f>
        <v>0</v>
      </c>
      <c r="D74" s="466">
        <f>+[5]ระบบการควบคุมฯ!D553</f>
        <v>0</v>
      </c>
      <c r="E74" s="466">
        <f>+[5]ระบบการควบคุมฯ!E553</f>
        <v>0</v>
      </c>
      <c r="F74" s="466">
        <f>+[5]ระบบการควบคุมฯ!F553</f>
        <v>0</v>
      </c>
      <c r="G74" s="466">
        <f>+[5]ระบบการควบคุมฯ!G553</f>
        <v>0</v>
      </c>
      <c r="H74" s="466">
        <f>+[5]ระบบการควบคุมฯ!H553</f>
        <v>0</v>
      </c>
      <c r="I74" s="466">
        <f>+[5]ระบบการควบคุมฯ!K553+[5]ระบบการควบคุมฯ!L553</f>
        <v>0</v>
      </c>
      <c r="J74" s="466">
        <f t="shared" si="22"/>
        <v>0</v>
      </c>
      <c r="K74" s="586"/>
    </row>
    <row r="75" spans="1:11" ht="19.5" hidden="1" customHeight="1" x14ac:dyDescent="0.55000000000000004">
      <c r="A75" s="583"/>
      <c r="B75" s="614"/>
      <c r="C75" s="615"/>
      <c r="D75" s="616"/>
      <c r="E75" s="616"/>
      <c r="F75" s="616"/>
      <c r="G75" s="616"/>
      <c r="H75" s="616"/>
      <c r="I75" s="616"/>
      <c r="J75" s="617"/>
      <c r="K75" s="586"/>
    </row>
    <row r="76" spans="1:11" ht="46.8" x14ac:dyDescent="0.55000000000000004">
      <c r="A76" s="618" t="str">
        <f>+[1]ระบบการควบคุมฯ!A357</f>
        <v>2.1.2.2</v>
      </c>
      <c r="B76" s="619" t="str">
        <f>+[1]ระบบการควบคุมฯ!B357</f>
        <v>งบเพิ่มประสิทธิผลกลยุทธ์ของ สพฐ. 1,500,000 บาท</v>
      </c>
      <c r="C76" s="620" t="str">
        <f>+[1]ระบบการควบคุมฯ!C357</f>
        <v>ศธ04002/ว4881 ลว.27 ต.ค.65 โอนครั้งที่ 16  3,000,000</v>
      </c>
      <c r="D76" s="513">
        <f>SUM(D77:D93)</f>
        <v>0</v>
      </c>
      <c r="E76" s="513">
        <f t="shared" ref="E76:K76" si="23">SUM(E77:E93)</f>
        <v>425000</v>
      </c>
      <c r="F76" s="513">
        <f t="shared" si="23"/>
        <v>425000</v>
      </c>
      <c r="G76" s="513">
        <f t="shared" si="23"/>
        <v>12600</v>
      </c>
      <c r="H76" s="513">
        <f t="shared" si="23"/>
        <v>0</v>
      </c>
      <c r="I76" s="513">
        <f t="shared" si="23"/>
        <v>285840</v>
      </c>
      <c r="J76" s="513">
        <f t="shared" si="23"/>
        <v>126560</v>
      </c>
      <c r="K76" s="513">
        <f t="shared" si="23"/>
        <v>0</v>
      </c>
    </row>
    <row r="77" spans="1:11" ht="55.8" x14ac:dyDescent="0.55000000000000004">
      <c r="A77" s="515" t="str">
        <f>+[5]ระบบการควบคุมฯ!A560</f>
        <v>1)</v>
      </c>
      <c r="B77" s="516" t="str">
        <f>+[5]ระบบการควบคุมฯ!B560</f>
        <v>โครงการงานศิลปหัตถกรรม</v>
      </c>
      <c r="C77" s="621" t="str">
        <f>+[5]ระบบการควบคุมฯ!C560</f>
        <v>บท.แผนศธ04087/212/27 ตค 66</v>
      </c>
      <c r="D77" s="466">
        <f>+[5]ระบบการควบคุมฯ!D560</f>
        <v>0</v>
      </c>
      <c r="E77" s="466">
        <f>+[5]ระบบการควบคุมฯ!E560</f>
        <v>280000</v>
      </c>
      <c r="F77" s="466">
        <f>+D77+E77</f>
        <v>280000</v>
      </c>
      <c r="G77" s="466">
        <f>+[5]ระบบการควบคุมฯ!G560+[5]ระบบการควบคุมฯ!H560</f>
        <v>12600</v>
      </c>
      <c r="H77" s="466">
        <f>+[5]ระบบการควบคุมฯ!I560+[5]ระบบการควบคุมฯ!J560</f>
        <v>0</v>
      </c>
      <c r="I77" s="466">
        <f>+[5]ระบบการควบคุมฯ!K560+[5]ระบบการควบคุมฯ!L560</f>
        <v>140840</v>
      </c>
      <c r="J77" s="466">
        <f>+F77-G77-H77-I77</f>
        <v>126560</v>
      </c>
      <c r="K77" s="461" t="s">
        <v>12</v>
      </c>
    </row>
    <row r="78" spans="1:11" ht="55.8" x14ac:dyDescent="0.55000000000000004">
      <c r="A78" s="515" t="str">
        <f>+[5]ระบบการควบคุมฯ!A561</f>
        <v>2)</v>
      </c>
      <c r="B78" s="516" t="str">
        <f>+[5]ระบบการควบคุมฯ!B561</f>
        <v>โครงการอบรมครูผู้ช่วย</v>
      </c>
      <c r="C78" s="517" t="str">
        <f>+[5]ระบบการควบคุมฯ!C561</f>
        <v>บท.แผนศธ04087/212/27 ตค 66</v>
      </c>
      <c r="D78" s="466"/>
      <c r="E78" s="466">
        <f>+[5]ระบบการควบคุมฯ!E561</f>
        <v>145000</v>
      </c>
      <c r="F78" s="466">
        <f>SUM(D78:E78)</f>
        <v>145000</v>
      </c>
      <c r="G78" s="466">
        <f>+[5]ระบบการควบคุมฯ!G561+[5]ระบบการควบคุมฯ!H561</f>
        <v>0</v>
      </c>
      <c r="H78" s="466">
        <f>+[5]ระบบการควบคุมฯ!I561+[5]ระบบการควบคุมฯ!J561</f>
        <v>0</v>
      </c>
      <c r="I78" s="466">
        <f>+[5]ระบบการควบคุมฯ!K561+[5]ระบบการควบคุมฯ!L561</f>
        <v>145000</v>
      </c>
      <c r="J78" s="466">
        <f t="shared" ref="J78:J93" si="24">+F78-G78-H78-I78</f>
        <v>0</v>
      </c>
      <c r="K78" s="586" t="s">
        <v>17</v>
      </c>
    </row>
    <row r="79" spans="1:11" ht="56.25" hidden="1" customHeight="1" x14ac:dyDescent="0.55000000000000004">
      <c r="A79" s="515" t="str">
        <f>+[5]ระบบการควบคุมฯ!A562</f>
        <v>3)</v>
      </c>
      <c r="B79" s="516">
        <f>+[5]ระบบการควบคุมฯ!B562</f>
        <v>0</v>
      </c>
      <c r="C79" s="517">
        <f>+[5]ระบบการควบคุมฯ!C562</f>
        <v>0</v>
      </c>
      <c r="D79" s="466">
        <f>+[1]ระบบการควบคุมฯ!D420</f>
        <v>0</v>
      </c>
      <c r="E79" s="466">
        <f>+[5]ระบบการควบคุมฯ!E562</f>
        <v>0</v>
      </c>
      <c r="F79" s="466">
        <f t="shared" ref="F79:F80" si="25">SUM(D79:E79)</f>
        <v>0</v>
      </c>
      <c r="G79" s="466">
        <f>+'[5]ประถม 350002'!I734+'[5]ประถม 350002'!J734</f>
        <v>0</v>
      </c>
      <c r="H79" s="466">
        <f>+'[5]ประถม 350002'!K734+'[5]ประถม 350002'!L734</f>
        <v>0</v>
      </c>
      <c r="I79" s="466">
        <f>+[5]ระบบการควบคุมฯ!K562+[5]ระบบการควบคุมฯ!L562</f>
        <v>0</v>
      </c>
      <c r="J79" s="466">
        <f t="shared" si="24"/>
        <v>0</v>
      </c>
      <c r="K79" s="586" t="s">
        <v>84</v>
      </c>
    </row>
    <row r="80" spans="1:11" ht="56.25" hidden="1" customHeight="1" x14ac:dyDescent="0.55000000000000004">
      <c r="A80" s="515" t="str">
        <f>+[5]ระบบการควบคุมฯ!A563</f>
        <v>4)</v>
      </c>
      <c r="B80" s="516">
        <f>+[5]ระบบการควบคุมฯ!B563</f>
        <v>0</v>
      </c>
      <c r="C80" s="517">
        <f>+[5]ระบบการควบคุมฯ!C563</f>
        <v>0</v>
      </c>
      <c r="D80" s="466">
        <f>+[1]ระบบการควบคุมฯ!D421</f>
        <v>0</v>
      </c>
      <c r="E80" s="466">
        <f>+[5]ระบบการควบคุมฯ!E563</f>
        <v>0</v>
      </c>
      <c r="F80" s="466">
        <f t="shared" si="25"/>
        <v>0</v>
      </c>
      <c r="G80" s="466">
        <f>+'[5]ประถม 350002'!I764+'[5]ประถม 350002'!J764</f>
        <v>0</v>
      </c>
      <c r="H80" s="466">
        <f>+'[5]ประถม 350002'!K764+'[5]ประถม 350002'!L764</f>
        <v>0</v>
      </c>
      <c r="I80" s="466">
        <f>+'[5]ประถม 350002'!M764+'[5]ประถม 350002'!N764</f>
        <v>0</v>
      </c>
      <c r="J80" s="466">
        <f t="shared" si="24"/>
        <v>0</v>
      </c>
      <c r="K80" s="461" t="s">
        <v>12</v>
      </c>
    </row>
    <row r="81" spans="1:11" ht="93.75" hidden="1" customHeight="1" x14ac:dyDescent="0.55000000000000004">
      <c r="A81" s="539" t="str">
        <f>+[5]ระบบการควบคุมฯ!A564</f>
        <v>5)</v>
      </c>
      <c r="B81" s="622">
        <f>+[5]ระบบการควบคุมฯ!B564</f>
        <v>0</v>
      </c>
      <c r="C81" s="623">
        <f>+[5]ระบบการควบคุมฯ!C564</f>
        <v>0</v>
      </c>
      <c r="D81" s="541">
        <f>+[1]ระบบการควบคุมฯ!D422</f>
        <v>0</v>
      </c>
      <c r="E81" s="541">
        <f>+[5]ระบบการควบคุมฯ!E564</f>
        <v>0</v>
      </c>
      <c r="F81" s="541">
        <f t="shared" ref="F81" si="26">SUM(D81:E81)</f>
        <v>0</v>
      </c>
      <c r="G81" s="541">
        <f>+[5]ระบบการควบคุมฯ!G564+[5]ระบบการควบคุมฯ!H564</f>
        <v>0</v>
      </c>
      <c r="H81" s="541">
        <f>+[5]ระบบการควบคุมฯ!I564+[5]ระบบการควบคุมฯ!J564</f>
        <v>0</v>
      </c>
      <c r="I81" s="541">
        <f>+[5]ระบบการควบคุมฯ!K564+[5]ระบบการควบคุมฯ!L564</f>
        <v>0</v>
      </c>
      <c r="J81" s="541">
        <f t="shared" si="24"/>
        <v>0</v>
      </c>
      <c r="K81" s="624" t="s">
        <v>50</v>
      </c>
    </row>
    <row r="82" spans="1:11" ht="19.5" hidden="1" customHeight="1" x14ac:dyDescent="0.55000000000000004">
      <c r="A82" s="625" t="str">
        <f>+[5]ระบบการควบคุมฯ!A565</f>
        <v>6)</v>
      </c>
      <c r="B82" s="626">
        <f>+[5]ระบบการควบคุมฯ!B565</f>
        <v>0</v>
      </c>
      <c r="C82" s="627">
        <f>+[5]ระบบการควบคุมฯ!C565</f>
        <v>0</v>
      </c>
      <c r="D82" s="628">
        <f>+[1]ระบบการควบคุมฯ!D424</f>
        <v>0</v>
      </c>
      <c r="E82" s="628">
        <f>+[5]ระบบการควบคุมฯ!E565</f>
        <v>0</v>
      </c>
      <c r="F82" s="628">
        <f t="shared" ref="F82:F83" si="27">SUM(D82:E82)</f>
        <v>0</v>
      </c>
      <c r="G82" s="628">
        <f>+[5]ระบบการควบคุมฯ!G565+[5]ระบบการควบคุมฯ!H565</f>
        <v>0</v>
      </c>
      <c r="H82" s="628">
        <f>+[5]ระบบการควบคุมฯ!I565+[5]ระบบการควบคุมฯ!J565</f>
        <v>0</v>
      </c>
      <c r="I82" s="628">
        <f>+[5]ระบบการควบคุมฯ!K565+[5]ระบบการควบคุมฯ!L565</f>
        <v>0</v>
      </c>
      <c r="J82" s="628">
        <f t="shared" si="24"/>
        <v>0</v>
      </c>
      <c r="K82" s="629"/>
    </row>
    <row r="83" spans="1:11" ht="93.75" hidden="1" customHeight="1" x14ac:dyDescent="0.55000000000000004">
      <c r="A83" s="515" t="str">
        <f>+[5]ระบบการควบคุมฯ!A566</f>
        <v>6)</v>
      </c>
      <c r="B83" s="516">
        <f>+[5]ระบบการควบคุมฯ!B566</f>
        <v>0</v>
      </c>
      <c r="C83" s="517">
        <f>+[5]ระบบการควบคุมฯ!C566</f>
        <v>0</v>
      </c>
      <c r="D83" s="466">
        <f>+[1]ระบบการควบคุมฯ!D425</f>
        <v>0</v>
      </c>
      <c r="E83" s="466">
        <f>+[5]ระบบการควบคุมฯ!E566</f>
        <v>0</v>
      </c>
      <c r="F83" s="466">
        <f t="shared" si="27"/>
        <v>0</v>
      </c>
      <c r="G83" s="466">
        <f>+[5]ระบบการควบคุมฯ!G566+[5]ระบบการควบคุมฯ!H566</f>
        <v>0</v>
      </c>
      <c r="H83" s="466">
        <f>+[5]ระบบการควบคุมฯ!I566+[5]ระบบการควบคุมฯ!J566</f>
        <v>0</v>
      </c>
      <c r="I83" s="466">
        <f>+[5]ระบบการควบคุมฯ!K566+[5]ระบบการควบคุมฯ!L566</f>
        <v>0</v>
      </c>
      <c r="J83" s="466">
        <f t="shared" si="24"/>
        <v>0</v>
      </c>
      <c r="K83" s="461" t="s">
        <v>50</v>
      </c>
    </row>
    <row r="84" spans="1:11" ht="93.75" hidden="1" customHeight="1" x14ac:dyDescent="0.55000000000000004">
      <c r="A84" s="515" t="str">
        <f>+[5]ระบบการควบคุมฯ!A567</f>
        <v>7)</v>
      </c>
      <c r="B84" s="516">
        <f>+[5]ระบบการควบคุมฯ!B567</f>
        <v>0</v>
      </c>
      <c r="C84" s="517">
        <f>+[5]ระบบการควบคุมฯ!C567</f>
        <v>0</v>
      </c>
      <c r="D84" s="466">
        <f>+[1]ระบบการควบคุมฯ!D426</f>
        <v>0</v>
      </c>
      <c r="E84" s="466">
        <f>+[5]ระบบการควบคุมฯ!E567</f>
        <v>0</v>
      </c>
      <c r="F84" s="466">
        <f t="shared" ref="F84:F93" si="28">SUM(D84:E84)</f>
        <v>0</v>
      </c>
      <c r="G84" s="466">
        <f>+[5]ระบบการควบคุมฯ!G567+[5]ระบบการควบคุมฯ!H567</f>
        <v>0</v>
      </c>
      <c r="H84" s="466">
        <f>+[5]ระบบการควบคุมฯ!I567+[5]ระบบการควบคุมฯ!J567</f>
        <v>0</v>
      </c>
      <c r="I84" s="466">
        <f>+[5]ระบบการควบคุมฯ!K567+[5]ระบบการควบคุมฯ!L567</f>
        <v>0</v>
      </c>
      <c r="J84" s="466">
        <f t="shared" si="24"/>
        <v>0</v>
      </c>
      <c r="K84" s="461" t="s">
        <v>50</v>
      </c>
    </row>
    <row r="85" spans="1:11" ht="93.75" hidden="1" customHeight="1" x14ac:dyDescent="0.55000000000000004">
      <c r="A85" s="515" t="str">
        <f>+[5]ระบบการควบคุมฯ!A568</f>
        <v>8)</v>
      </c>
      <c r="B85" s="516">
        <f>+[5]ระบบการควบคุมฯ!B568</f>
        <v>0</v>
      </c>
      <c r="C85" s="517">
        <f>+[5]ระบบการควบคุมฯ!C568</f>
        <v>0</v>
      </c>
      <c r="D85" s="466">
        <f>+[1]ระบบการควบคุมฯ!D427</f>
        <v>0</v>
      </c>
      <c r="E85" s="466">
        <f>+[5]ระบบการควบคุมฯ!E568</f>
        <v>0</v>
      </c>
      <c r="F85" s="466">
        <f t="shared" si="28"/>
        <v>0</v>
      </c>
      <c r="G85" s="466">
        <f>+[5]ระบบการควบคุมฯ!G568+[5]ระบบการควบคุมฯ!H568</f>
        <v>0</v>
      </c>
      <c r="H85" s="466">
        <f>+[5]ระบบการควบคุมฯ!I568+[5]ระบบการควบคุมฯ!J568</f>
        <v>0</v>
      </c>
      <c r="I85" s="466">
        <f>+[5]ระบบการควบคุมฯ!K568+[5]ระบบการควบคุมฯ!L568</f>
        <v>0</v>
      </c>
      <c r="J85" s="466">
        <f t="shared" si="24"/>
        <v>0</v>
      </c>
      <c r="K85" s="461" t="s">
        <v>50</v>
      </c>
    </row>
    <row r="86" spans="1:11" ht="93.75" hidden="1" customHeight="1" x14ac:dyDescent="0.55000000000000004">
      <c r="A86" s="515" t="str">
        <f>+[5]ระบบการควบคุมฯ!A569</f>
        <v>9)</v>
      </c>
      <c r="B86" s="516">
        <f>+[5]ระบบการควบคุมฯ!B569</f>
        <v>0</v>
      </c>
      <c r="C86" s="517">
        <f>+[5]ระบบการควบคุมฯ!C569</f>
        <v>0</v>
      </c>
      <c r="D86" s="466">
        <f>+[1]ระบบการควบคุมฯ!D428</f>
        <v>0</v>
      </c>
      <c r="E86" s="466">
        <f>+[5]ระบบการควบคุมฯ!E569</f>
        <v>0</v>
      </c>
      <c r="F86" s="466">
        <f t="shared" si="28"/>
        <v>0</v>
      </c>
      <c r="G86" s="466">
        <f>+[5]ระบบการควบคุมฯ!G569+[5]ระบบการควบคุมฯ!H569</f>
        <v>0</v>
      </c>
      <c r="H86" s="466">
        <f>+[5]ระบบการควบคุมฯ!I569+[5]ระบบการควบคุมฯ!J569</f>
        <v>0</v>
      </c>
      <c r="I86" s="466">
        <f>+[5]ระบบการควบคุมฯ!K569+[5]ระบบการควบคุมฯ!L569</f>
        <v>0</v>
      </c>
      <c r="J86" s="466">
        <f t="shared" si="24"/>
        <v>0</v>
      </c>
      <c r="K86" s="461" t="s">
        <v>50</v>
      </c>
    </row>
    <row r="87" spans="1:11" ht="93.75" hidden="1" customHeight="1" x14ac:dyDescent="0.55000000000000004">
      <c r="A87" s="515" t="str">
        <f>+[5]ระบบการควบคุมฯ!A570</f>
        <v>10)</v>
      </c>
      <c r="B87" s="516">
        <f>+[5]ระบบการควบคุมฯ!B570</f>
        <v>0</v>
      </c>
      <c r="C87" s="517">
        <f>+[5]ระบบการควบคุมฯ!C570</f>
        <v>0</v>
      </c>
      <c r="D87" s="466">
        <f>+[1]ระบบการควบคุมฯ!D429</f>
        <v>0</v>
      </c>
      <c r="E87" s="466">
        <f>+[5]ระบบการควบคุมฯ!E570</f>
        <v>0</v>
      </c>
      <c r="F87" s="466">
        <f t="shared" si="28"/>
        <v>0</v>
      </c>
      <c r="G87" s="466">
        <f>+[5]ระบบการควบคุมฯ!G570+[5]ระบบการควบคุมฯ!H570</f>
        <v>0</v>
      </c>
      <c r="H87" s="466">
        <f>+[5]ระบบการควบคุมฯ!I570+[5]ระบบการควบคุมฯ!J570</f>
        <v>0</v>
      </c>
      <c r="I87" s="466">
        <f>+[5]ระบบการควบคุมฯ!K570+[5]ระบบการควบคุมฯ!L570</f>
        <v>0</v>
      </c>
      <c r="J87" s="466">
        <f t="shared" si="24"/>
        <v>0</v>
      </c>
      <c r="K87" s="461" t="s">
        <v>50</v>
      </c>
    </row>
    <row r="88" spans="1:11" ht="93.75" hidden="1" customHeight="1" x14ac:dyDescent="0.55000000000000004">
      <c r="A88" s="515" t="str">
        <f>+[5]ระบบการควบคุมฯ!A571</f>
        <v>11)</v>
      </c>
      <c r="B88" s="516">
        <f>+[5]ระบบการควบคุมฯ!B571</f>
        <v>0</v>
      </c>
      <c r="C88" s="517">
        <f>+[5]ระบบการควบคุมฯ!C571</f>
        <v>0</v>
      </c>
      <c r="D88" s="466">
        <f>+[1]ระบบการควบคุมฯ!D430</f>
        <v>0</v>
      </c>
      <c r="E88" s="466">
        <f>+[5]ระบบการควบคุมฯ!E571</f>
        <v>0</v>
      </c>
      <c r="F88" s="466">
        <f t="shared" si="28"/>
        <v>0</v>
      </c>
      <c r="G88" s="466">
        <f>+[5]ระบบการควบคุมฯ!G571+[5]ระบบการควบคุมฯ!H571</f>
        <v>0</v>
      </c>
      <c r="H88" s="466">
        <f>+[5]ระบบการควบคุมฯ!I571+[5]ระบบการควบคุมฯ!J571</f>
        <v>0</v>
      </c>
      <c r="I88" s="466">
        <f>+[5]ระบบการควบคุมฯ!K571+[5]ระบบการควบคุมฯ!L571</f>
        <v>0</v>
      </c>
      <c r="J88" s="466">
        <f t="shared" si="24"/>
        <v>0</v>
      </c>
      <c r="K88" s="461" t="s">
        <v>50</v>
      </c>
    </row>
    <row r="89" spans="1:11" ht="93.75" hidden="1" customHeight="1" x14ac:dyDescent="0.55000000000000004">
      <c r="A89" s="515" t="str">
        <f>+[5]ระบบการควบคุมฯ!A572</f>
        <v>12)</v>
      </c>
      <c r="B89" s="516">
        <f>+[5]ระบบการควบคุมฯ!B572</f>
        <v>0</v>
      </c>
      <c r="C89" s="517">
        <f>+[5]ระบบการควบคุมฯ!C572</f>
        <v>0</v>
      </c>
      <c r="D89" s="466">
        <f>+[1]ระบบการควบคุมฯ!D431</f>
        <v>0</v>
      </c>
      <c r="E89" s="466">
        <f>+[5]ระบบการควบคุมฯ!E572</f>
        <v>0</v>
      </c>
      <c r="F89" s="466">
        <f t="shared" si="28"/>
        <v>0</v>
      </c>
      <c r="G89" s="466">
        <f>+[5]ระบบการควบคุมฯ!G572+[5]ระบบการควบคุมฯ!H572</f>
        <v>0</v>
      </c>
      <c r="H89" s="466">
        <f>+[5]ระบบการควบคุมฯ!I572+[5]ระบบการควบคุมฯ!J572</f>
        <v>0</v>
      </c>
      <c r="I89" s="466">
        <f>+[5]ระบบการควบคุมฯ!K572+[5]ระบบการควบคุมฯ!L572</f>
        <v>0</v>
      </c>
      <c r="J89" s="466">
        <f t="shared" si="24"/>
        <v>0</v>
      </c>
      <c r="K89" s="461" t="s">
        <v>50</v>
      </c>
    </row>
    <row r="90" spans="1:11" ht="93.75" hidden="1" customHeight="1" x14ac:dyDescent="0.55000000000000004">
      <c r="A90" s="515" t="str">
        <f>+[5]ระบบการควบคุมฯ!A573</f>
        <v>13)</v>
      </c>
      <c r="B90" s="516">
        <f>+[5]ระบบการควบคุมฯ!B573</f>
        <v>0</v>
      </c>
      <c r="C90" s="517">
        <f>+[5]ระบบการควบคุมฯ!C573</f>
        <v>0</v>
      </c>
      <c r="D90" s="466">
        <f>+[1]ระบบการควบคุมฯ!D432</f>
        <v>0</v>
      </c>
      <c r="E90" s="466">
        <f>+[5]ระบบการควบคุมฯ!E573</f>
        <v>0</v>
      </c>
      <c r="F90" s="466">
        <f t="shared" si="28"/>
        <v>0</v>
      </c>
      <c r="G90" s="466">
        <f>+[5]ระบบการควบคุมฯ!G573+[5]ระบบการควบคุมฯ!H573</f>
        <v>0</v>
      </c>
      <c r="H90" s="466">
        <f>+[5]ระบบการควบคุมฯ!I573+[5]ระบบการควบคุมฯ!J573</f>
        <v>0</v>
      </c>
      <c r="I90" s="466">
        <f>+[5]ระบบการควบคุมฯ!K573+[5]ระบบการควบคุมฯ!L573</f>
        <v>0</v>
      </c>
      <c r="J90" s="466">
        <f t="shared" si="24"/>
        <v>0</v>
      </c>
      <c r="K90" s="461" t="s">
        <v>50</v>
      </c>
    </row>
    <row r="91" spans="1:11" ht="75" hidden="1" customHeight="1" x14ac:dyDescent="0.55000000000000004">
      <c r="A91" s="515" t="str">
        <f>+[5]ระบบการควบคุมฯ!A574</f>
        <v>14)</v>
      </c>
      <c r="B91" s="516">
        <f>+[5]ระบบการควบคุมฯ!B574</f>
        <v>0</v>
      </c>
      <c r="C91" s="517">
        <f>+[5]ระบบการควบคุมฯ!C574</f>
        <v>0</v>
      </c>
      <c r="D91" s="466">
        <f>+[1]ระบบการควบคุมฯ!D433</f>
        <v>0</v>
      </c>
      <c r="E91" s="466">
        <f>+[5]ระบบการควบคุมฯ!E574</f>
        <v>0</v>
      </c>
      <c r="F91" s="466">
        <f t="shared" si="28"/>
        <v>0</v>
      </c>
      <c r="G91" s="466">
        <f>+[5]ระบบการควบคุมฯ!G574+[5]ระบบการควบคุมฯ!H574</f>
        <v>0</v>
      </c>
      <c r="H91" s="466">
        <f>+[5]ระบบการควบคุมฯ!I574+[5]ระบบการควบคุมฯ!J574</f>
        <v>0</v>
      </c>
      <c r="I91" s="466">
        <f>+[5]ระบบการควบคุมฯ!K574+[5]ระบบการควบคุมฯ!L574</f>
        <v>0</v>
      </c>
      <c r="J91" s="466">
        <f t="shared" si="24"/>
        <v>0</v>
      </c>
      <c r="K91" s="461" t="s">
        <v>14</v>
      </c>
    </row>
    <row r="92" spans="1:11" ht="93.75" hidden="1" customHeight="1" x14ac:dyDescent="0.55000000000000004">
      <c r="A92" s="515" t="str">
        <f>+[5]ระบบการควบคุมฯ!A575</f>
        <v>15)</v>
      </c>
      <c r="B92" s="516">
        <f>+[5]ระบบการควบคุมฯ!B575</f>
        <v>0</v>
      </c>
      <c r="C92" s="517">
        <f>+[5]ระบบการควบคุมฯ!C575</f>
        <v>0</v>
      </c>
      <c r="D92" s="466">
        <f>+[1]ระบบการควบคุมฯ!D434</f>
        <v>0</v>
      </c>
      <c r="E92" s="466">
        <f>+[5]ระบบการควบคุมฯ!E575</f>
        <v>0</v>
      </c>
      <c r="F92" s="466">
        <f t="shared" si="28"/>
        <v>0</v>
      </c>
      <c r="G92" s="466">
        <f>+[5]ระบบการควบคุมฯ!G575+[5]ระบบการควบคุมฯ!H575</f>
        <v>0</v>
      </c>
      <c r="H92" s="466">
        <f>+[5]ระบบการควบคุมฯ!I575+[5]ระบบการควบคุมฯ!J575</f>
        <v>0</v>
      </c>
      <c r="I92" s="466">
        <f>+[5]ระบบการควบคุมฯ!K575+[5]ระบบการควบคุมฯ!L575</f>
        <v>0</v>
      </c>
      <c r="J92" s="466">
        <f t="shared" si="24"/>
        <v>0</v>
      </c>
      <c r="K92" s="461" t="s">
        <v>50</v>
      </c>
    </row>
    <row r="93" spans="1:11" ht="93.75" hidden="1" customHeight="1" x14ac:dyDescent="0.55000000000000004">
      <c r="A93" s="515" t="str">
        <f>+[5]ระบบการควบคุมฯ!A576</f>
        <v>16)</v>
      </c>
      <c r="B93" s="516">
        <f>+[5]ระบบการควบคุมฯ!B576</f>
        <v>0</v>
      </c>
      <c r="C93" s="517">
        <f>+[5]ระบบการควบคุมฯ!C576</f>
        <v>0</v>
      </c>
      <c r="D93" s="466">
        <f>+[1]ระบบการควบคุมฯ!D435</f>
        <v>0</v>
      </c>
      <c r="E93" s="466">
        <f>+[5]ระบบการควบคุมฯ!E576</f>
        <v>0</v>
      </c>
      <c r="F93" s="466">
        <f t="shared" si="28"/>
        <v>0</v>
      </c>
      <c r="G93" s="466">
        <f>+[5]ระบบการควบคุมฯ!G576+[5]ระบบการควบคุมฯ!H576</f>
        <v>0</v>
      </c>
      <c r="H93" s="466">
        <f>+[5]ระบบการควบคุมฯ!I576+[5]ระบบการควบคุมฯ!J576</f>
        <v>0</v>
      </c>
      <c r="I93" s="466">
        <f>+[5]ระบบการควบคุมฯ!K576+[5]ระบบการควบคุมฯ!L576</f>
        <v>0</v>
      </c>
      <c r="J93" s="466">
        <f t="shared" si="24"/>
        <v>0</v>
      </c>
      <c r="K93" s="461" t="s">
        <v>50</v>
      </c>
    </row>
    <row r="94" spans="1:11" ht="19.5" hidden="1" customHeight="1" x14ac:dyDescent="0.55000000000000004">
      <c r="A94" s="500" t="str">
        <f>+[5]ระบบการควบคุมฯ!A759</f>
        <v>2.1.1</v>
      </c>
      <c r="B94" s="589" t="str">
        <f>+[5]ระบบการควบคุมฯ!B759</f>
        <v xml:space="preserve">กิจกรรมรองการสนับสนุนการศึกษาภาคบังคับ  </v>
      </c>
      <c r="C94" s="502" t="str">
        <f>+[5]ระบบการควบคุมฯ!C759</f>
        <v>20004 66 05164 05272</v>
      </c>
      <c r="D94" s="503">
        <f>+D95</f>
        <v>0</v>
      </c>
      <c r="E94" s="503">
        <f t="shared" ref="E94:J94" si="29">+E95</f>
        <v>0</v>
      </c>
      <c r="F94" s="503">
        <f t="shared" si="29"/>
        <v>0</v>
      </c>
      <c r="G94" s="503">
        <f t="shared" si="29"/>
        <v>0</v>
      </c>
      <c r="H94" s="503">
        <f t="shared" si="29"/>
        <v>0</v>
      </c>
      <c r="I94" s="503">
        <f t="shared" si="29"/>
        <v>0</v>
      </c>
      <c r="J94" s="503">
        <f t="shared" si="29"/>
        <v>0</v>
      </c>
      <c r="K94" s="504"/>
    </row>
    <row r="95" spans="1:11" ht="19.5" hidden="1" customHeight="1" x14ac:dyDescent="0.55000000000000004">
      <c r="A95" s="505"/>
      <c r="B95" s="630" t="str">
        <f>+[5]ระบบการควบคุมฯ!B760</f>
        <v xml:space="preserve"> งบดำเนินงาน 67112xx </v>
      </c>
      <c r="C95" s="631" t="str">
        <f>+[5]ระบบการควบคุมฯ!C760</f>
        <v>20004 35000270 2000000</v>
      </c>
      <c r="D95" s="508">
        <f>+D96+D105</f>
        <v>0</v>
      </c>
      <c r="E95" s="508">
        <f t="shared" ref="E95:F95" si="30">+E96+E105</f>
        <v>0</v>
      </c>
      <c r="F95" s="508">
        <f t="shared" si="30"/>
        <v>0</v>
      </c>
      <c r="G95" s="508">
        <f>+G96+G105</f>
        <v>0</v>
      </c>
      <c r="H95" s="508">
        <f t="shared" ref="H95:J95" si="31">+H96+H105</f>
        <v>0</v>
      </c>
      <c r="I95" s="508">
        <f t="shared" si="31"/>
        <v>0</v>
      </c>
      <c r="J95" s="508">
        <f t="shared" si="31"/>
        <v>0</v>
      </c>
      <c r="K95" s="509"/>
    </row>
    <row r="96" spans="1:11" ht="19.5" hidden="1" customHeight="1" x14ac:dyDescent="0.55000000000000004">
      <c r="A96" s="547" t="str">
        <f>+[5]ระบบการควบคุมฯ!A767</f>
        <v>2.1.3.3</v>
      </c>
      <c r="B96" s="548" t="str">
        <f>+[5]ระบบการควบคุมฯ!B767</f>
        <v>งบประจำ บริหารจัดการสำนักงาน</v>
      </c>
      <c r="C96" s="549" t="str">
        <f>+[5]ระบบการควบคุมฯ!C767</f>
        <v>20004 35000200 200000</v>
      </c>
      <c r="D96" s="550">
        <f>SUM(D97:D104)</f>
        <v>0</v>
      </c>
      <c r="E96" s="550">
        <f t="shared" ref="E96:F96" si="32">SUM(E97:E104)</f>
        <v>0</v>
      </c>
      <c r="F96" s="550">
        <f t="shared" si="32"/>
        <v>0</v>
      </c>
      <c r="G96" s="550">
        <f>SUM(G97:G104)</f>
        <v>0</v>
      </c>
      <c r="H96" s="550">
        <f t="shared" ref="H96:J96" si="33">SUM(H97:H104)</f>
        <v>0</v>
      </c>
      <c r="I96" s="550">
        <f t="shared" si="33"/>
        <v>0</v>
      </c>
      <c r="J96" s="550">
        <f t="shared" si="33"/>
        <v>0</v>
      </c>
      <c r="K96" s="550"/>
    </row>
    <row r="97" spans="1:11" ht="37.5" hidden="1" customHeight="1" x14ac:dyDescent="0.55000000000000004">
      <c r="A97" s="557" t="str">
        <f>+[5]ระบบการควบคุมฯ!A769</f>
        <v>(1</v>
      </c>
      <c r="B97" s="632" t="str">
        <f>+[5]ระบบการควบคุมฯ!B769</f>
        <v>ค้าจ้างเหมาบริการ ลูกจ้างสพป.ปท.2 15000x7คนx4 เม.ย. 66 เดือน 1,260,000 บาท</v>
      </c>
      <c r="C97" s="633" t="str">
        <f>+[5]ระบบการควบคุมฯ!C768</f>
        <v>ที่ ศธ 04002/ว824/1 มีค 66  ครั้งที่ 352</v>
      </c>
      <c r="D97" s="634">
        <f>+[5]ระบบการควบคุมฯ!F769</f>
        <v>0</v>
      </c>
      <c r="E97" s="635"/>
      <c r="F97" s="531">
        <f>SUM(D97:E97)</f>
        <v>0</v>
      </c>
      <c r="G97" s="560">
        <f>+[5]ระบบการควบคุมฯ!G769+[5]ระบบการควบคุมฯ!H769</f>
        <v>0</v>
      </c>
      <c r="H97" s="560">
        <f>+[5]ระบบการควบคุมฯ!I769+[5]ระบบการควบคุมฯ!J769</f>
        <v>0</v>
      </c>
      <c r="I97" s="560">
        <f>+[5]ระบบการควบคุมฯ!K769+[5]ระบบการควบคุมฯ!L769</f>
        <v>0</v>
      </c>
      <c r="J97" s="560">
        <f t="shared" ref="J97:J104" si="34">+F97-G97-H97-I97</f>
        <v>0</v>
      </c>
      <c r="K97" s="561"/>
    </row>
    <row r="98" spans="1:11" ht="19.5" hidden="1" customHeight="1" x14ac:dyDescent="0.55000000000000004">
      <c r="A98" s="557" t="str">
        <f>+[5]ระบบการควบคุมฯ!A770</f>
        <v>(2</v>
      </c>
      <c r="B98" s="632" t="str">
        <f>+[5]ระบบการควบคุมฯ!B770</f>
        <v xml:space="preserve">ค่าใช้จ่ายในการประชุมราชการ ค่าตอบแทนบุคคล </v>
      </c>
      <c r="C98" s="636">
        <f>+[5]ระบบการควบคุมฯ!C769</f>
        <v>0</v>
      </c>
      <c r="D98" s="634">
        <f>+[5]ระบบการควบคุมฯ!F770</f>
        <v>0</v>
      </c>
      <c r="E98" s="635"/>
      <c r="F98" s="531">
        <f t="shared" ref="F98:F102" si="35">SUM(D98:E98)</f>
        <v>0</v>
      </c>
      <c r="G98" s="560">
        <f>+[5]ระบบการควบคุมฯ!G770+[5]ระบบการควบคุมฯ!H770</f>
        <v>0</v>
      </c>
      <c r="H98" s="560">
        <f>+[5]ระบบการควบคุมฯ!I770+[5]ระบบการควบคุมฯ!J770</f>
        <v>0</v>
      </c>
      <c r="I98" s="560">
        <f>+[5]ระบบการควบคุมฯ!K770+[5]ระบบการควบคุมฯ!L770</f>
        <v>0</v>
      </c>
      <c r="J98" s="560">
        <f t="shared" si="34"/>
        <v>0</v>
      </c>
      <c r="K98" s="561"/>
    </row>
    <row r="99" spans="1:11" ht="19.5" hidden="1" customHeight="1" x14ac:dyDescent="0.55000000000000004">
      <c r="A99" s="557" t="str">
        <f>+[5]ระบบการควบคุมฯ!A771</f>
        <v>(3</v>
      </c>
      <c r="B99" s="632" t="str">
        <f>+[5]ระบบการควบคุมฯ!B771</f>
        <v>ค่าใช้จ่ายในการเดินทางไปราชการ 150,000 บาท</v>
      </c>
      <c r="C99" s="636">
        <f>+[5]ระบบการควบคุมฯ!C770</f>
        <v>0</v>
      </c>
      <c r="D99" s="634">
        <f>+[5]ระบบการควบคุมฯ!F771</f>
        <v>0</v>
      </c>
      <c r="E99" s="635"/>
      <c r="F99" s="531">
        <f t="shared" si="35"/>
        <v>0</v>
      </c>
      <c r="G99" s="560">
        <f>+[5]ระบบการควบคุมฯ!G771+[5]ระบบการควบคุมฯ!H771</f>
        <v>0</v>
      </c>
      <c r="H99" s="560">
        <f>+[5]ระบบการควบคุมฯ!I771+[5]ระบบการควบคุมฯ!J771</f>
        <v>0</v>
      </c>
      <c r="I99" s="560">
        <f>+[5]ระบบการควบคุมฯ!K771+[5]ระบบการควบคุมฯ!L771</f>
        <v>0</v>
      </c>
      <c r="J99" s="560">
        <f t="shared" si="34"/>
        <v>0</v>
      </c>
      <c r="K99" s="561"/>
    </row>
    <row r="100" spans="1:11" ht="19.5" hidden="1" customHeight="1" x14ac:dyDescent="0.55000000000000004">
      <c r="A100" s="557" t="str">
        <f>+[5]ระบบการควบคุมฯ!A772</f>
        <v>(4</v>
      </c>
      <c r="B100" s="632" t="str">
        <f>+[5]ระบบการควบคุมฯ!B772</f>
        <v>ค่าซ่อมแซมและบำรุงรักษาทรัพย์สิน 200,000 บาท</v>
      </c>
      <c r="C100" s="636">
        <f>+[5]ระบบการควบคุมฯ!C771</f>
        <v>0</v>
      </c>
      <c r="D100" s="634">
        <f>+[5]ระบบการควบคุมฯ!F772</f>
        <v>0</v>
      </c>
      <c r="E100" s="463"/>
      <c r="F100" s="531">
        <f t="shared" si="35"/>
        <v>0</v>
      </c>
      <c r="G100" s="560">
        <f>+[5]ระบบการควบคุมฯ!G772+[5]ระบบการควบคุมฯ!H772</f>
        <v>0</v>
      </c>
      <c r="H100" s="560">
        <f>+[5]ระบบการควบคุมฯ!I772+[5]ระบบการควบคุมฯ!J772</f>
        <v>0</v>
      </c>
      <c r="I100" s="560">
        <f>+[5]ระบบการควบคุมฯ!K772+[5]ระบบการควบคุมฯ!L772</f>
        <v>0</v>
      </c>
      <c r="J100" s="567">
        <f t="shared" si="34"/>
        <v>0</v>
      </c>
      <c r="K100" s="460"/>
    </row>
    <row r="101" spans="1:11" ht="19.5" hidden="1" customHeight="1" x14ac:dyDescent="0.55000000000000004">
      <c r="A101" s="557" t="str">
        <f>+[5]ระบบการควบคุมฯ!A773</f>
        <v>(5</v>
      </c>
      <c r="B101" s="632" t="str">
        <f>+[5]ระบบการควบคุมฯ!B773</f>
        <v>ค่าวัสดุสำนักงาน 300,000 บาท</v>
      </c>
      <c r="C101" s="636">
        <f>+[5]ระบบการควบคุมฯ!C772</f>
        <v>0</v>
      </c>
      <c r="D101" s="634">
        <f>+[5]ระบบการควบคุมฯ!F773</f>
        <v>0</v>
      </c>
      <c r="E101" s="637"/>
      <c r="F101" s="531">
        <f t="shared" si="35"/>
        <v>0</v>
      </c>
      <c r="G101" s="560">
        <f>+[5]ระบบการควบคุมฯ!G773+[5]ระบบการควบคุมฯ!H773</f>
        <v>0</v>
      </c>
      <c r="H101" s="560">
        <f>+[5]ระบบการควบคุมฯ!I773+[5]ระบบการควบคุมฯ!J773</f>
        <v>0</v>
      </c>
      <c r="I101" s="560">
        <f>+[5]ระบบการควบคุมฯ!K773+[5]ระบบการควบคุมฯ!L773</f>
        <v>0</v>
      </c>
      <c r="J101" s="560">
        <f t="shared" si="34"/>
        <v>0</v>
      </c>
      <c r="K101" s="561"/>
    </row>
    <row r="102" spans="1:11" ht="19.5" hidden="1" customHeight="1" x14ac:dyDescent="0.55000000000000004">
      <c r="A102" s="557" t="str">
        <f>+[5]ระบบการควบคุมฯ!A774</f>
        <v>(6</v>
      </c>
      <c r="B102" s="632" t="str">
        <f>+[5]ระบบการควบคุมฯ!B774</f>
        <v>ค่าน้ำมันเชื้อเพลิงและหล่อลื่น 300,000 บาท</v>
      </c>
      <c r="C102" s="636">
        <f>+[5]ระบบการควบคุมฯ!C773</f>
        <v>0</v>
      </c>
      <c r="D102" s="634">
        <f>+[5]ระบบการควบคุมฯ!F774</f>
        <v>0</v>
      </c>
      <c r="E102" s="635"/>
      <c r="F102" s="531">
        <f t="shared" si="35"/>
        <v>0</v>
      </c>
      <c r="G102" s="560">
        <f>+[5]ระบบการควบคุมฯ!G774+[5]ระบบการควบคุมฯ!H774</f>
        <v>0</v>
      </c>
      <c r="H102" s="560">
        <f>+[5]ระบบการควบคุมฯ!I774+[5]ระบบการควบคุมฯ!J774</f>
        <v>0</v>
      </c>
      <c r="I102" s="560">
        <f>+[5]ระบบการควบคุมฯ!K774+[5]ระบบการควบคุมฯ!L774</f>
        <v>0</v>
      </c>
      <c r="J102" s="560">
        <f t="shared" si="34"/>
        <v>0</v>
      </c>
      <c r="K102" s="570"/>
    </row>
    <row r="103" spans="1:11" ht="19.5" hidden="1" customHeight="1" x14ac:dyDescent="0.55000000000000004">
      <c r="A103" s="557" t="str">
        <f>+[5]ระบบการควบคุมฯ!A775</f>
        <v>(7</v>
      </c>
      <c r="B103" s="632" t="str">
        <f>+[5]ระบบการควบคุมฯ!B775</f>
        <v>ค่าสาธารณูปโภค    500,000 บาท</v>
      </c>
      <c r="C103" s="636">
        <f>+[5]ระบบการควบคุมฯ!C774</f>
        <v>0</v>
      </c>
      <c r="D103" s="634">
        <f>+[5]ระบบการควบคุมฯ!F775</f>
        <v>0</v>
      </c>
      <c r="E103" s="635"/>
      <c r="F103" s="531">
        <f t="shared" ref="F103:F104" si="36">SUM(D103:E103)</f>
        <v>0</v>
      </c>
      <c r="G103" s="560">
        <f>+[5]ระบบการควบคุมฯ!G775+[5]ระบบการควบคุมฯ!H775</f>
        <v>0</v>
      </c>
      <c r="H103" s="560">
        <f>+[5]ระบบการควบคุมฯ!I775+[5]ระบบการควบคุมฯ!J775</f>
        <v>0</v>
      </c>
      <c r="I103" s="560">
        <f>+[5]ระบบการควบคุมฯ!K775+[5]ระบบการควบคุมฯ!L775</f>
        <v>0</v>
      </c>
      <c r="J103" s="560">
        <f t="shared" si="34"/>
        <v>0</v>
      </c>
      <c r="K103" s="570"/>
    </row>
    <row r="104" spans="1:11" ht="37.5" hidden="1" customHeight="1" x14ac:dyDescent="0.55000000000000004">
      <c r="A104" s="557" t="str">
        <f>+[5]ระบบการควบคุมฯ!A776</f>
        <v>(8</v>
      </c>
      <c r="B104" s="632" t="str">
        <f>+[5]ระบบการควบคุมฯ!B776</f>
        <v xml:space="preserve">อื่นๆ (รายการนอกเหนือ(1-(7 และหรือถัวจ่ายให้รายการ (1 -(7 โดยเฉพาะรายการที่ (7 ) </v>
      </c>
      <c r="C104" s="636">
        <f>+[5]ระบบการควบคุมฯ!C775</f>
        <v>0</v>
      </c>
      <c r="D104" s="634">
        <f>+[5]ระบบการควบคุมฯ!F776</f>
        <v>0</v>
      </c>
      <c r="E104" s="635"/>
      <c r="F104" s="531">
        <f t="shared" si="36"/>
        <v>0</v>
      </c>
      <c r="G104" s="560">
        <f>+[5]ระบบการควบคุมฯ!G776+[5]ระบบการควบคุมฯ!H776</f>
        <v>0</v>
      </c>
      <c r="H104" s="560">
        <f>+[5]ระบบการควบคุมฯ!I776+[5]ระบบการควบคุมฯ!J776</f>
        <v>0</v>
      </c>
      <c r="I104" s="560">
        <f>+[5]ระบบการควบคุมฯ!K776+[5]ระบบการควบคุมฯ!L776</f>
        <v>0</v>
      </c>
      <c r="J104" s="560">
        <f t="shared" si="34"/>
        <v>0</v>
      </c>
      <c r="K104" s="604"/>
    </row>
    <row r="105" spans="1:11" ht="37.5" hidden="1" customHeight="1" x14ac:dyDescent="0.55000000000000004">
      <c r="A105" s="638" t="str">
        <f>+[5]ระบบการควบคุมฯ!A779</f>
        <v>2.1.3.4</v>
      </c>
      <c r="B105" s="639" t="str">
        <f>+[5]ระบบการควบคุมฯ!B779</f>
        <v>งบพัฒนาเพื่อพัฒนาคุณภาพการศึกษา 1,000,000 บาท</v>
      </c>
      <c r="C105" s="639" t="str">
        <f>+[5]ระบบการควบคุมฯ!C768</f>
        <v>ที่ ศธ 04002/ว824/1 มีค 66  ครั้งที่ 352</v>
      </c>
      <c r="D105" s="640">
        <f t="shared" ref="D105:J105" si="37">+D106+D115</f>
        <v>0</v>
      </c>
      <c r="E105" s="640">
        <f t="shared" si="37"/>
        <v>0</v>
      </c>
      <c r="F105" s="640">
        <f t="shared" si="37"/>
        <v>0</v>
      </c>
      <c r="G105" s="640">
        <f t="shared" si="37"/>
        <v>0</v>
      </c>
      <c r="H105" s="640">
        <f t="shared" si="37"/>
        <v>0</v>
      </c>
      <c r="I105" s="640">
        <f t="shared" si="37"/>
        <v>0</v>
      </c>
      <c r="J105" s="640">
        <f t="shared" si="37"/>
        <v>0</v>
      </c>
      <c r="K105" s="641"/>
    </row>
    <row r="106" spans="1:11" ht="37.5" hidden="1" customHeight="1" x14ac:dyDescent="0.55000000000000004">
      <c r="A106" s="573" t="str">
        <f>+[5]ระบบการควบคุมฯ!A780</f>
        <v>2.1.3.4.1</v>
      </c>
      <c r="B106" s="642" t="str">
        <f>+[5]ระบบการควบคุมฯ!B780</f>
        <v>งบกลยุทธ์ ของสพป.ปท.2 500,000 บาท (ประถม 449450) (20004 66 05164 05272)</v>
      </c>
      <c r="C106" s="575" t="str">
        <f>+[5]ระบบการควบคุมฯ!C767</f>
        <v>20004 35000200 200000</v>
      </c>
      <c r="D106" s="611">
        <f t="shared" ref="D106:J106" si="38">SUM(D107:D113)</f>
        <v>0</v>
      </c>
      <c r="E106" s="611">
        <f t="shared" si="38"/>
        <v>0</v>
      </c>
      <c r="F106" s="611">
        <f t="shared" si="38"/>
        <v>0</v>
      </c>
      <c r="G106" s="611">
        <f t="shared" si="38"/>
        <v>0</v>
      </c>
      <c r="H106" s="611">
        <f t="shared" si="38"/>
        <v>0</v>
      </c>
      <c r="I106" s="611">
        <f t="shared" si="38"/>
        <v>0</v>
      </c>
      <c r="J106" s="611">
        <f t="shared" si="38"/>
        <v>0</v>
      </c>
      <c r="K106" s="612"/>
    </row>
    <row r="107" spans="1:11" ht="93.75" hidden="1" customHeight="1" x14ac:dyDescent="0.55000000000000004">
      <c r="A107" s="583" t="str">
        <f>+[5]ระบบการควบคุมฯ!A781</f>
        <v>1)</v>
      </c>
      <c r="B107" s="584" t="str">
        <f>+[5]ระบบการควบคุมฯ!B781</f>
        <v>โครงการปฏิรูปกระบวนการเรียนรู้ที่ตอบสนองต่อการเปลี่ยนแปลงในศตวรรษที่ 21 150000</v>
      </c>
      <c r="C107" s="613" t="str">
        <f>+[5]ระบบการควบคุมฯ!C781</f>
        <v>บันทึกกลุ่มนโยบายและแผน ลว.27 มค 66 ดอกลักษณ์ อยู่ 2 รหัส</v>
      </c>
      <c r="D107" s="466"/>
      <c r="E107" s="466">
        <f>+[5]ระบบการควบคุมฯ!F781</f>
        <v>0</v>
      </c>
      <c r="F107" s="466">
        <f>SUM(D107:E107)</f>
        <v>0</v>
      </c>
      <c r="G107" s="466">
        <f>+[5]ระบบการควบคุมฯ!G781+[5]ระบบการควบคุมฯ!H781</f>
        <v>0</v>
      </c>
      <c r="H107" s="466">
        <f>+[5]ระบบการควบคุมฯ!I781+[5]ระบบการควบคุมฯ!J781</f>
        <v>0</v>
      </c>
      <c r="I107" s="466">
        <f>+[5]ระบบการควบคุมฯ!K781+[5]ระบบการควบคุมฯ!L781</f>
        <v>0</v>
      </c>
      <c r="J107" s="466">
        <f>+F107-G107-H107-I107</f>
        <v>0</v>
      </c>
      <c r="K107" s="582" t="s">
        <v>50</v>
      </c>
    </row>
    <row r="108" spans="1:11" ht="93.75" hidden="1" customHeight="1" x14ac:dyDescent="0.55000000000000004">
      <c r="A108" s="583" t="str">
        <f>+[5]ระบบการควบคุมฯ!A782</f>
        <v>2)</v>
      </c>
      <c r="B108" s="584" t="str">
        <f>+[5]ระบบการควบคุมฯ!B782</f>
        <v>ค่าสื่อการเรียนการสอนเงินเหลือจ่าย</v>
      </c>
      <c r="C108" s="613" t="str">
        <f>+[5]ระบบการควบคุมฯ!C782</f>
        <v>เหลือจ่าย กย 66</v>
      </c>
      <c r="D108" s="466"/>
      <c r="E108" s="466">
        <f>+[5]ระบบการควบคุมฯ!F782</f>
        <v>0</v>
      </c>
      <c r="F108" s="466">
        <f>SUM(D108:E108)</f>
        <v>0</v>
      </c>
      <c r="G108" s="466">
        <f>+[5]ระบบการควบคุมฯ!G782+[5]ระบบการควบคุมฯ!H782</f>
        <v>0</v>
      </c>
      <c r="H108" s="466">
        <f>+[5]ระบบการควบคุมฯ!I782+[5]ระบบการควบคุมฯ!J782</f>
        <v>0</v>
      </c>
      <c r="I108" s="466">
        <f>+[5]ระบบการควบคุมฯ!K782+[5]ระบบการควบคุมฯ!L782</f>
        <v>0</v>
      </c>
      <c r="J108" s="466">
        <f>+F108-G108-H108-I108</f>
        <v>0</v>
      </c>
      <c r="K108" s="582" t="s">
        <v>50</v>
      </c>
    </row>
    <row r="109" spans="1:11" ht="19.5" hidden="1" customHeight="1" x14ac:dyDescent="0.55000000000000004">
      <c r="A109" s="583"/>
      <c r="B109" s="584"/>
      <c r="C109" s="613"/>
      <c r="D109" s="466"/>
      <c r="E109" s="466"/>
      <c r="F109" s="466"/>
      <c r="G109" s="466"/>
      <c r="H109" s="466"/>
      <c r="I109" s="466"/>
      <c r="J109" s="466"/>
      <c r="K109" s="586"/>
    </row>
    <row r="110" spans="1:11" ht="19.5" hidden="1" customHeight="1" x14ac:dyDescent="0.55000000000000004">
      <c r="A110" s="583"/>
      <c r="B110" s="584"/>
      <c r="C110" s="613"/>
      <c r="D110" s="466"/>
      <c r="E110" s="466"/>
      <c r="F110" s="466"/>
      <c r="G110" s="466"/>
      <c r="H110" s="466"/>
      <c r="I110" s="466"/>
      <c r="J110" s="466"/>
      <c r="K110" s="586"/>
    </row>
    <row r="111" spans="1:11" ht="19.5" hidden="1" customHeight="1" x14ac:dyDescent="0.55000000000000004">
      <c r="A111" s="583"/>
      <c r="B111" s="584"/>
      <c r="C111" s="613"/>
      <c r="D111" s="466"/>
      <c r="E111" s="466"/>
      <c r="F111" s="466"/>
      <c r="G111" s="466"/>
      <c r="H111" s="466"/>
      <c r="I111" s="466"/>
      <c r="J111" s="466"/>
      <c r="K111" s="586"/>
    </row>
    <row r="112" spans="1:11" ht="19.5" hidden="1" customHeight="1" x14ac:dyDescent="0.55000000000000004">
      <c r="A112" s="583"/>
      <c r="B112" s="584"/>
      <c r="C112" s="613"/>
      <c r="D112" s="466"/>
      <c r="E112" s="466"/>
      <c r="F112" s="466"/>
      <c r="G112" s="466"/>
      <c r="H112" s="466"/>
      <c r="I112" s="466"/>
      <c r="J112" s="466"/>
      <c r="K112" s="586"/>
    </row>
    <row r="113" spans="1:11" ht="19.5" hidden="1" customHeight="1" x14ac:dyDescent="0.55000000000000004">
      <c r="A113" s="583"/>
      <c r="B113" s="584"/>
      <c r="C113" s="613"/>
      <c r="D113" s="466"/>
      <c r="E113" s="466"/>
      <c r="F113" s="466"/>
      <c r="G113" s="466"/>
      <c r="H113" s="466"/>
      <c r="I113" s="466"/>
      <c r="J113" s="466"/>
      <c r="K113" s="586"/>
    </row>
    <row r="114" spans="1:11" ht="19.5" hidden="1" customHeight="1" x14ac:dyDescent="0.55000000000000004">
      <c r="A114" s="583"/>
      <c r="B114" s="614"/>
      <c r="C114" s="615"/>
      <c r="D114" s="616"/>
      <c r="E114" s="616"/>
      <c r="F114" s="616"/>
      <c r="G114" s="616"/>
      <c r="H114" s="616"/>
      <c r="I114" s="616"/>
      <c r="J114" s="617"/>
      <c r="K114" s="586"/>
    </row>
    <row r="115" spans="1:11" ht="37.5" hidden="1" customHeight="1" x14ac:dyDescent="0.55000000000000004">
      <c r="A115" s="618" t="str">
        <f>+[5]ระบบการควบคุมฯ!A783</f>
        <v>2.1.3.4.2</v>
      </c>
      <c r="B115" s="619" t="str">
        <f>+[5]ระบบการควบคุมฯ!B783</f>
        <v>งบเพิ่มประสิทธิผลกลยุทธ์ของ สพฐ. 1,500,000 บาท (20004 66 05164 05272)</v>
      </c>
      <c r="C115" s="620" t="str">
        <f>+[5]ระบบการควบคุมฯ!C783</f>
        <v>ที่ ศธ 04002/ว824/1 มีค 66  ครั้งที่ 352</v>
      </c>
      <c r="D115" s="513">
        <f t="shared" ref="D115:J115" si="39">SUM(D116:D121)</f>
        <v>0</v>
      </c>
      <c r="E115" s="513">
        <f t="shared" si="39"/>
        <v>0</v>
      </c>
      <c r="F115" s="513">
        <f t="shared" si="39"/>
        <v>0</v>
      </c>
      <c r="G115" s="513">
        <f t="shared" si="39"/>
        <v>0</v>
      </c>
      <c r="H115" s="513">
        <f t="shared" si="39"/>
        <v>0</v>
      </c>
      <c r="I115" s="513">
        <f t="shared" si="39"/>
        <v>0</v>
      </c>
      <c r="J115" s="513">
        <f t="shared" si="39"/>
        <v>0</v>
      </c>
      <c r="K115" s="643" t="s">
        <v>15</v>
      </c>
    </row>
    <row r="116" spans="1:11" ht="93.75" hidden="1" customHeight="1" x14ac:dyDescent="0.55000000000000004">
      <c r="A116" s="515" t="str">
        <f>+[5]ระบบการควบคุมฯ!A786</f>
        <v>1)</v>
      </c>
      <c r="B116" s="516" t="str">
        <f>+[5]ระบบการควบคุมฯ!B786</f>
        <v>โครงการพัฒนาศักยภาพการบริหารจัดการ 100,000 บาท</v>
      </c>
      <c r="C116" s="621" t="str">
        <f>+[5]ระบบการควบคุมฯ!C786</f>
        <v>บันทึกกลุ่มนโยบายและแผน ลว.27 มค 66 ดอกลักษณ์</v>
      </c>
      <c r="D116" s="466"/>
      <c r="E116" s="466">
        <f>+[5]ระบบการควบคุมฯ!E786</f>
        <v>0</v>
      </c>
      <c r="F116" s="466">
        <f>+D116+E116</f>
        <v>0</v>
      </c>
      <c r="G116" s="466">
        <f>+[5]ระบบการควบคุมฯ!G786+[5]ระบบการควบคุมฯ!H786</f>
        <v>0</v>
      </c>
      <c r="H116" s="466">
        <f>+[5]ระบบการควบคุมฯ!I786+[5]ระบบการควบคุมฯ!J786</f>
        <v>0</v>
      </c>
      <c r="I116" s="466">
        <f>+[5]ระบบการควบคุมฯ!K786+[5]ระบบการควบคุมฯ!L786</f>
        <v>0</v>
      </c>
      <c r="J116" s="466">
        <f>+F116-G116-H116-I116</f>
        <v>0</v>
      </c>
      <c r="K116" s="586" t="s">
        <v>50</v>
      </c>
    </row>
    <row r="117" spans="1:11" ht="56.25" hidden="1" customHeight="1" x14ac:dyDescent="0.55000000000000004">
      <c r="A117" s="515" t="str">
        <f>+[5]ระบบการควบคุมฯ!A787</f>
        <v>2)</v>
      </c>
      <c r="B117" s="516" t="str">
        <f>+[5]ระบบการควบคุมฯ!B787</f>
        <v>โครงการเสริมสร้างความรู้ความเข้าใจระบบการประเมินวิทยฐานดิจิทัล(DPA) 30,000 บาท</v>
      </c>
      <c r="C117" s="621" t="str">
        <f>+[5]ระบบการควบคุมฯ!C787</f>
        <v>บันทึกกลุ่มนโยบายและแผน ลว.26 มค 66 น้ำผึ้ง</v>
      </c>
      <c r="D117" s="466"/>
      <c r="E117" s="466">
        <f>+[5]ระบบการควบคุมฯ!E787</f>
        <v>0</v>
      </c>
      <c r="F117" s="466">
        <f t="shared" ref="F117:F119" si="40">+D117+E117</f>
        <v>0</v>
      </c>
      <c r="G117" s="466">
        <f>+[5]ระบบการควบคุมฯ!G787+[5]ระบบการควบคุมฯ!H787</f>
        <v>0</v>
      </c>
      <c r="H117" s="466">
        <f>+[5]ระบบการควบคุมฯ!I787+[5]ระบบการควบคุมฯ!J787</f>
        <v>0</v>
      </c>
      <c r="I117" s="466">
        <f>+[5]ระบบการควบคุมฯ!K787+[5]ระบบการควบคุมฯ!L787</f>
        <v>0</v>
      </c>
      <c r="J117" s="466">
        <f t="shared" ref="J117:J120" si="41">+F117-G117-H117-I117</f>
        <v>0</v>
      </c>
      <c r="K117" s="644" t="s">
        <v>120</v>
      </c>
    </row>
    <row r="118" spans="1:11" ht="93.75" hidden="1" customHeight="1" x14ac:dyDescent="0.55000000000000004">
      <c r="A118" s="515" t="str">
        <f>+[5]ระบบการควบคุมฯ!A788</f>
        <v>3)</v>
      </c>
      <c r="B118" s="516" t="str">
        <f>+[5]ระบบการควบคุมฯ!B788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18" s="621" t="s">
        <v>171</v>
      </c>
      <c r="D118" s="466"/>
      <c r="E118" s="466">
        <f>+[5]ระบบการควบคุมฯ!E788</f>
        <v>0</v>
      </c>
      <c r="F118" s="466">
        <f t="shared" si="40"/>
        <v>0</v>
      </c>
      <c r="G118" s="466">
        <f>+[5]ระบบการควบคุมฯ!G788+[5]ระบบการควบคุมฯ!H788</f>
        <v>0</v>
      </c>
      <c r="H118" s="466">
        <f>+[5]ระบบการควบคุมฯ!I788+[5]ระบบการควบคุมฯ!J788</f>
        <v>0</v>
      </c>
      <c r="I118" s="466">
        <f>+[5]ระบบการควบคุมฯ!K788+[5]ระบบการควบคุมฯ!L788</f>
        <v>0</v>
      </c>
      <c r="J118" s="466">
        <f t="shared" si="41"/>
        <v>0</v>
      </c>
      <c r="K118" s="586" t="s">
        <v>50</v>
      </c>
    </row>
    <row r="119" spans="1:11" ht="93.75" hidden="1" customHeight="1" x14ac:dyDescent="0.55000000000000004">
      <c r="A119" s="515" t="str">
        <f>+[5]ระบบการควบคุมฯ!A789</f>
        <v>4)</v>
      </c>
      <c r="B119" s="516" t="str">
        <f>+[5]ระบบการควบคุมฯ!B789</f>
        <v>โครงการส่งเสริมศักยภาพตามการเรียนรู้ที่หลากหลาย 150,000 บาท</v>
      </c>
      <c r="C119" s="621" t="str">
        <f>+[5]ระบบการควบคุมฯ!C789</f>
        <v xml:space="preserve">บท.แผนลว. 31 มี.ค. 66 </v>
      </c>
      <c r="D119" s="466"/>
      <c r="E119" s="466">
        <f>+[5]ระบบการควบคุมฯ!E789</f>
        <v>0</v>
      </c>
      <c r="F119" s="466">
        <f t="shared" si="40"/>
        <v>0</v>
      </c>
      <c r="G119" s="466">
        <f>+[5]ระบบการควบคุมฯ!G789+[5]ระบบการควบคุมฯ!H789</f>
        <v>0</v>
      </c>
      <c r="H119" s="466">
        <f>+[5]ระบบการควบคุมฯ!I789+[5]ระบบการควบคุมฯ!J789</f>
        <v>0</v>
      </c>
      <c r="I119" s="466">
        <f>+[5]ระบบการควบคุมฯ!K789+[5]ระบบการควบคุมฯ!L789</f>
        <v>0</v>
      </c>
      <c r="J119" s="466">
        <f t="shared" si="41"/>
        <v>0</v>
      </c>
      <c r="K119" s="586" t="s">
        <v>50</v>
      </c>
    </row>
    <row r="120" spans="1:11" ht="93.75" hidden="1" customHeight="1" x14ac:dyDescent="0.55000000000000004">
      <c r="A120" s="583" t="str">
        <f>+[5]ระบบการควบคุมฯ!A790</f>
        <v>6)</v>
      </c>
      <c r="B120" s="584" t="str">
        <f>+[5]ระบบการควบคุมฯ!B790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20" s="613" t="str">
        <f>+[5]ระบบการควบคุมฯ!C790</f>
        <v>บันทึกกลุ่มนโยบายและแผน ลว.27 มีค 66 ศน จิราภรณ์</v>
      </c>
      <c r="D120" s="466"/>
      <c r="E120" s="466">
        <f>+[5]ระบบการควบคุมฯ!F790</f>
        <v>0</v>
      </c>
      <c r="F120" s="466">
        <f>SUM(D120:E120)</f>
        <v>0</v>
      </c>
      <c r="G120" s="466">
        <f>+[5]ระบบการควบคุมฯ!G790+[5]ระบบการควบคุมฯ!H790</f>
        <v>0</v>
      </c>
      <c r="H120" s="466">
        <f>+[5]ระบบการควบคุมฯ!I790+[5]ระบบการควบคุมฯ!J790</f>
        <v>0</v>
      </c>
      <c r="I120" s="466">
        <f>+[5]ระบบการควบคุมฯ!K790+[5]ระบบการควบคุมฯ!L790</f>
        <v>0</v>
      </c>
      <c r="J120" s="466">
        <f t="shared" si="41"/>
        <v>0</v>
      </c>
      <c r="K120" s="586" t="s">
        <v>50</v>
      </c>
    </row>
    <row r="121" spans="1:11" ht="19.5" hidden="1" customHeight="1" x14ac:dyDescent="0.55000000000000004">
      <c r="A121" s="645"/>
      <c r="B121" s="564"/>
      <c r="C121" s="646"/>
      <c r="D121" s="465"/>
      <c r="E121" s="465"/>
      <c r="F121" s="465"/>
      <c r="G121" s="465"/>
      <c r="H121" s="465"/>
      <c r="I121" s="465"/>
      <c r="J121" s="465"/>
      <c r="K121" s="461"/>
    </row>
    <row r="122" spans="1:11" x14ac:dyDescent="0.55000000000000004">
      <c r="A122" s="557"/>
      <c r="B122" s="647" t="s">
        <v>18</v>
      </c>
      <c r="C122" s="572"/>
      <c r="D122" s="560">
        <f>+D8</f>
        <v>1375000</v>
      </c>
      <c r="E122" s="560">
        <f t="shared" ref="E122:J122" si="42">+E8</f>
        <v>625000</v>
      </c>
      <c r="F122" s="560">
        <f t="shared" si="42"/>
        <v>2000000</v>
      </c>
      <c r="G122" s="560">
        <f t="shared" si="42"/>
        <v>12600</v>
      </c>
      <c r="H122" s="560">
        <f t="shared" si="42"/>
        <v>0</v>
      </c>
      <c r="I122" s="560">
        <f t="shared" si="42"/>
        <v>874998.49</v>
      </c>
      <c r="J122" s="560">
        <f t="shared" si="42"/>
        <v>1112401.51</v>
      </c>
      <c r="K122" s="570"/>
    </row>
    <row r="123" spans="1:11" x14ac:dyDescent="0.55000000000000004">
      <c r="A123" s="648"/>
      <c r="B123" s="649" t="s">
        <v>19</v>
      </c>
      <c r="C123" s="650"/>
      <c r="D123" s="470">
        <f>+D122*100/F122</f>
        <v>68.75</v>
      </c>
      <c r="E123" s="738">
        <f>+E122*100/F122</f>
        <v>31.25</v>
      </c>
      <c r="F123" s="467">
        <f>SUM(D123:E123)</f>
        <v>100</v>
      </c>
      <c r="G123" s="739">
        <f>+G122*100/F122</f>
        <v>0.63</v>
      </c>
      <c r="H123" s="469">
        <v>0</v>
      </c>
      <c r="I123" s="470">
        <f>+I122*100/F122</f>
        <v>43.749924499999999</v>
      </c>
      <c r="J123" s="468">
        <f>+J122*100/F122</f>
        <v>55.620075499999999</v>
      </c>
      <c r="K123" s="651"/>
    </row>
    <row r="124" spans="1:11" x14ac:dyDescent="0.55000000000000004">
      <c r="A124" s="652"/>
      <c r="B124" s="653"/>
      <c r="C124" s="654"/>
      <c r="D124" s="655"/>
      <c r="E124" s="655"/>
      <c r="F124" s="1034" t="s">
        <v>171</v>
      </c>
      <c r="G124" s="1034"/>
      <c r="H124" s="1034"/>
      <c r="I124" s="1034"/>
      <c r="J124" s="656"/>
      <c r="K124" s="657"/>
    </row>
    <row r="125" spans="1:11" x14ac:dyDescent="0.55000000000000004">
      <c r="A125" s="652"/>
      <c r="B125" s="653"/>
      <c r="C125" s="654"/>
      <c r="D125" s="655"/>
      <c r="E125" s="655"/>
      <c r="F125" s="655"/>
      <c r="G125" s="658"/>
      <c r="H125" s="658"/>
      <c r="I125" s="658"/>
      <c r="J125" s="658"/>
      <c r="K125" s="657"/>
    </row>
    <row r="126" spans="1:11" x14ac:dyDescent="0.55000000000000004">
      <c r="A126" s="740" t="s">
        <v>121</v>
      </c>
      <c r="B126" s="659"/>
      <c r="C126" s="741"/>
      <c r="D126" s="655"/>
      <c r="E126" s="658"/>
      <c r="F126" s="658"/>
      <c r="G126" s="658"/>
      <c r="H126" s="658"/>
      <c r="I126" s="742"/>
      <c r="J126" s="658"/>
      <c r="K126" s="657"/>
    </row>
    <row r="127" spans="1:11" x14ac:dyDescent="0.55000000000000004">
      <c r="A127" s="1035" t="s">
        <v>21</v>
      </c>
      <c r="B127" s="1035"/>
      <c r="C127" s="743"/>
      <c r="D127" s="744"/>
      <c r="E127" s="745"/>
      <c r="F127" s="1036" t="s">
        <v>172</v>
      </c>
      <c r="G127" s="1036"/>
      <c r="H127" s="745"/>
      <c r="I127" s="745"/>
      <c r="J127" s="658"/>
      <c r="K127" s="657"/>
    </row>
    <row r="128" spans="1:11" x14ac:dyDescent="0.55000000000000004">
      <c r="A128" s="740" t="s">
        <v>55</v>
      </c>
      <c r="B128" s="660"/>
      <c r="C128" s="661"/>
      <c r="D128" s="746" t="s">
        <v>173</v>
      </c>
      <c r="E128" s="747" t="s">
        <v>20</v>
      </c>
      <c r="F128" s="658" t="s">
        <v>174</v>
      </c>
      <c r="G128" s="748" t="s">
        <v>175</v>
      </c>
      <c r="H128" s="658" t="s">
        <v>176</v>
      </c>
      <c r="I128" s="658"/>
      <c r="J128" s="658"/>
      <c r="K128" s="657"/>
    </row>
    <row r="129" spans="1:11" x14ac:dyDescent="0.55000000000000004">
      <c r="A129" s="1035"/>
      <c r="B129" s="1035"/>
      <c r="C129" s="743"/>
      <c r="D129" s="655"/>
      <c r="E129" s="1037" t="s">
        <v>76</v>
      </c>
      <c r="F129" s="1037"/>
      <c r="G129" s="1037"/>
      <c r="H129" s="1037"/>
      <c r="I129" s="749"/>
      <c r="J129" s="749"/>
      <c r="K129" s="657"/>
    </row>
    <row r="130" spans="1:11" x14ac:dyDescent="0.55000000000000004">
      <c r="A130" s="660"/>
      <c r="B130" s="659"/>
      <c r="C130" s="661"/>
      <c r="D130" s="1033" t="s">
        <v>173</v>
      </c>
      <c r="E130" s="1033"/>
      <c r="F130" s="1033"/>
      <c r="G130" s="1033"/>
      <c r="H130" s="1033"/>
      <c r="I130" s="1033"/>
      <c r="J130" s="658"/>
      <c r="K130" s="657"/>
    </row>
    <row r="131" spans="1:11" x14ac:dyDescent="0.55000000000000004">
      <c r="D131" s="70"/>
      <c r="E131" s="70"/>
      <c r="F131" s="70"/>
      <c r="G131" s="70"/>
      <c r="H131" s="70"/>
      <c r="I131" s="70"/>
    </row>
    <row r="132" spans="1:11" x14ac:dyDescent="0.55000000000000004">
      <c r="D132" s="70"/>
      <c r="E132" s="70"/>
      <c r="F132" s="70"/>
      <c r="G132" s="70"/>
      <c r="H132" s="70"/>
      <c r="I132" s="70"/>
    </row>
    <row r="133" spans="1:11" x14ac:dyDescent="0.55000000000000004">
      <c r="D133" s="70"/>
      <c r="E133" s="70"/>
      <c r="F133" s="70"/>
      <c r="G133" s="70"/>
      <c r="H133" s="70"/>
      <c r="I133" s="70"/>
    </row>
    <row r="134" spans="1:11" x14ac:dyDescent="0.55000000000000004">
      <c r="D134" s="70"/>
      <c r="E134" s="70"/>
      <c r="F134" s="70"/>
      <c r="G134" s="70"/>
      <c r="H134" s="70"/>
      <c r="I134" s="70"/>
    </row>
    <row r="135" spans="1:11" x14ac:dyDescent="0.55000000000000004">
      <c r="D135" s="70"/>
      <c r="E135" s="70"/>
      <c r="F135" s="70"/>
      <c r="G135" s="70"/>
      <c r="H135" s="70"/>
      <c r="I135" s="70"/>
    </row>
    <row r="136" spans="1:11" x14ac:dyDescent="0.55000000000000004">
      <c r="D136" s="70"/>
      <c r="E136" s="70"/>
      <c r="F136" s="70"/>
      <c r="G136" s="70"/>
      <c r="H136" s="70"/>
      <c r="I136" s="70"/>
    </row>
    <row r="137" spans="1:11" x14ac:dyDescent="0.55000000000000004">
      <c r="D137" s="70"/>
      <c r="E137" s="70"/>
      <c r="F137" s="70"/>
      <c r="G137" s="70"/>
      <c r="H137" s="70"/>
      <c r="I137" s="70"/>
    </row>
    <row r="138" spans="1:11" x14ac:dyDescent="0.55000000000000004">
      <c r="D138" s="70"/>
      <c r="E138" s="70"/>
      <c r="F138" s="70"/>
      <c r="G138" s="70"/>
      <c r="H138" s="70"/>
      <c r="I138" s="70"/>
    </row>
    <row r="139" spans="1:11" x14ac:dyDescent="0.55000000000000004">
      <c r="D139" s="70"/>
      <c r="E139" s="70"/>
      <c r="F139" s="70"/>
      <c r="G139" s="70"/>
      <c r="H139" s="70"/>
      <c r="I139" s="70"/>
    </row>
    <row r="140" spans="1:11" x14ac:dyDescent="0.55000000000000004">
      <c r="D140" s="70"/>
      <c r="E140" s="70"/>
      <c r="F140" s="70"/>
      <c r="G140" s="70"/>
      <c r="H140" s="70"/>
      <c r="I140" s="70"/>
    </row>
    <row r="141" spans="1:11" x14ac:dyDescent="0.55000000000000004">
      <c r="D141" s="70"/>
      <c r="E141" s="70"/>
      <c r="F141" s="70"/>
      <c r="G141" s="70"/>
      <c r="H141" s="70"/>
      <c r="I141" s="70"/>
    </row>
    <row r="142" spans="1:11" x14ac:dyDescent="0.55000000000000004">
      <c r="D142" s="70"/>
      <c r="E142" s="70"/>
      <c r="F142" s="70"/>
      <c r="G142" s="70"/>
      <c r="H142" s="70"/>
      <c r="I142" s="70"/>
    </row>
    <row r="143" spans="1:11" x14ac:dyDescent="0.55000000000000004">
      <c r="D143" s="70"/>
      <c r="E143" s="70"/>
      <c r="F143" s="70"/>
      <c r="G143" s="70"/>
      <c r="H143" s="70"/>
      <c r="I143" s="70"/>
    </row>
    <row r="144" spans="1:11" x14ac:dyDescent="0.55000000000000004">
      <c r="D144" s="70"/>
      <c r="E144" s="70"/>
      <c r="F144" s="70"/>
      <c r="G144" s="70"/>
      <c r="H144" s="70"/>
      <c r="I144" s="70"/>
    </row>
    <row r="145" spans="4:9" x14ac:dyDescent="0.55000000000000004">
      <c r="D145" s="70"/>
      <c r="E145" s="70"/>
      <c r="F145" s="70"/>
      <c r="G145" s="70"/>
      <c r="H145" s="70"/>
      <c r="I145" s="70"/>
    </row>
    <row r="146" spans="4:9" x14ac:dyDescent="0.55000000000000004">
      <c r="D146" s="70"/>
      <c r="E146" s="70"/>
      <c r="F146" s="70"/>
      <c r="G146" s="70"/>
      <c r="H146" s="70"/>
      <c r="I146" s="70"/>
    </row>
    <row r="147" spans="4:9" x14ac:dyDescent="0.55000000000000004">
      <c r="D147" s="70"/>
      <c r="E147" s="70"/>
      <c r="F147" s="70"/>
      <c r="G147" s="70"/>
      <c r="H147" s="70"/>
      <c r="I147" s="70"/>
    </row>
    <row r="148" spans="4:9" x14ac:dyDescent="0.55000000000000004">
      <c r="D148" s="70"/>
      <c r="E148" s="70"/>
      <c r="F148" s="70"/>
      <c r="G148" s="70"/>
      <c r="H148" s="70"/>
      <c r="I148" s="70"/>
    </row>
    <row r="149" spans="4:9" x14ac:dyDescent="0.55000000000000004">
      <c r="D149" s="70"/>
      <c r="E149" s="70"/>
      <c r="F149" s="70"/>
      <c r="G149" s="70"/>
      <c r="H149" s="70"/>
      <c r="I149" s="70"/>
    </row>
    <row r="150" spans="4:9" x14ac:dyDescent="0.55000000000000004">
      <c r="D150" s="70"/>
      <c r="E150" s="70"/>
      <c r="F150" s="70"/>
      <c r="G150" s="70"/>
      <c r="H150" s="70"/>
      <c r="I150" s="70"/>
    </row>
    <row r="151" spans="4:9" x14ac:dyDescent="0.55000000000000004">
      <c r="D151" s="70"/>
      <c r="E151" s="70"/>
      <c r="F151" s="70"/>
      <c r="G151" s="70"/>
      <c r="H151" s="70"/>
      <c r="I151" s="70"/>
    </row>
    <row r="152" spans="4:9" x14ac:dyDescent="0.55000000000000004">
      <c r="D152" s="70"/>
      <c r="E152" s="70"/>
      <c r="F152" s="70"/>
      <c r="G152" s="70"/>
      <c r="H152" s="70"/>
      <c r="I152" s="70"/>
    </row>
    <row r="153" spans="4:9" x14ac:dyDescent="0.55000000000000004">
      <c r="D153" s="70"/>
      <c r="E153" s="70"/>
      <c r="F153" s="70"/>
      <c r="G153" s="70"/>
      <c r="H153" s="70"/>
      <c r="I153" s="70"/>
    </row>
    <row r="154" spans="4:9" x14ac:dyDescent="0.55000000000000004">
      <c r="D154" s="70"/>
      <c r="E154" s="70"/>
      <c r="F154" s="70"/>
      <c r="G154" s="70"/>
      <c r="H154" s="70"/>
      <c r="I154" s="70"/>
    </row>
    <row r="155" spans="4:9" x14ac:dyDescent="0.55000000000000004">
      <c r="D155" s="70"/>
      <c r="E155" s="70"/>
      <c r="F155" s="70"/>
      <c r="G155" s="70"/>
      <c r="H155" s="70"/>
      <c r="I155" s="70"/>
    </row>
    <row r="156" spans="4:9" x14ac:dyDescent="0.55000000000000004">
      <c r="D156" s="70"/>
      <c r="E156" s="70"/>
      <c r="F156" s="70"/>
      <c r="G156" s="70"/>
      <c r="H156" s="70"/>
      <c r="I156" s="70"/>
    </row>
    <row r="157" spans="4:9" x14ac:dyDescent="0.55000000000000004">
      <c r="D157" s="70"/>
      <c r="E157" s="70"/>
      <c r="F157" s="70"/>
      <c r="G157" s="70"/>
      <c r="H157" s="70"/>
      <c r="I157" s="70"/>
    </row>
    <row r="158" spans="4:9" x14ac:dyDescent="0.55000000000000004">
      <c r="D158" s="70"/>
      <c r="E158" s="70"/>
      <c r="F158" s="70"/>
      <c r="G158" s="70"/>
      <c r="H158" s="70"/>
      <c r="I158" s="70"/>
    </row>
    <row r="159" spans="4:9" x14ac:dyDescent="0.55000000000000004">
      <c r="D159" s="70"/>
      <c r="E159" s="70"/>
      <c r="F159" s="70"/>
      <c r="G159" s="70"/>
      <c r="H159" s="70"/>
      <c r="I159" s="70"/>
    </row>
    <row r="160" spans="4:9" x14ac:dyDescent="0.55000000000000004">
      <c r="D160" s="70"/>
      <c r="E160" s="70"/>
      <c r="F160" s="70"/>
      <c r="G160" s="70"/>
      <c r="H160" s="70"/>
      <c r="I160" s="70"/>
    </row>
    <row r="161" spans="4:9" x14ac:dyDescent="0.55000000000000004">
      <c r="D161" s="70"/>
      <c r="E161" s="70"/>
      <c r="F161" s="70"/>
      <c r="G161" s="70"/>
      <c r="H161" s="70"/>
      <c r="I161" s="70"/>
    </row>
    <row r="162" spans="4:9" x14ac:dyDescent="0.55000000000000004">
      <c r="D162" s="70"/>
      <c r="E162" s="70"/>
      <c r="F162" s="70"/>
      <c r="G162" s="70"/>
      <c r="H162" s="70"/>
      <c r="I162" s="70"/>
    </row>
    <row r="163" spans="4:9" x14ac:dyDescent="0.55000000000000004">
      <c r="D163" s="70"/>
      <c r="E163" s="70"/>
      <c r="F163" s="70"/>
      <c r="G163" s="70"/>
      <c r="H163" s="70"/>
      <c r="I163" s="70"/>
    </row>
    <row r="164" spans="4:9" x14ac:dyDescent="0.55000000000000004">
      <c r="D164" s="70"/>
      <c r="E164" s="70"/>
      <c r="F164" s="70"/>
      <c r="G164" s="70"/>
      <c r="H164" s="70"/>
      <c r="I164" s="70"/>
    </row>
    <row r="165" spans="4:9" x14ac:dyDescent="0.55000000000000004">
      <c r="D165" s="70"/>
      <c r="E165" s="70"/>
      <c r="F165" s="70"/>
      <c r="G165" s="70"/>
      <c r="H165" s="70"/>
      <c r="I165" s="70"/>
    </row>
    <row r="166" spans="4:9" x14ac:dyDescent="0.55000000000000004">
      <c r="D166" s="70"/>
      <c r="E166" s="70"/>
      <c r="F166" s="70"/>
      <c r="G166" s="70"/>
      <c r="H166" s="70"/>
      <c r="I166" s="70"/>
    </row>
    <row r="167" spans="4:9" x14ac:dyDescent="0.55000000000000004">
      <c r="D167" s="70"/>
      <c r="E167" s="70"/>
      <c r="F167" s="70"/>
      <c r="G167" s="70"/>
      <c r="H167" s="70"/>
      <c r="I167" s="70"/>
    </row>
    <row r="168" spans="4:9" x14ac:dyDescent="0.55000000000000004">
      <c r="D168" s="70"/>
      <c r="E168" s="70"/>
      <c r="F168" s="70"/>
      <c r="G168" s="70"/>
      <c r="H168" s="70"/>
      <c r="I168" s="70"/>
    </row>
    <row r="169" spans="4:9" x14ac:dyDescent="0.55000000000000004">
      <c r="D169" s="70"/>
      <c r="E169" s="70"/>
      <c r="F169" s="70"/>
      <c r="G169" s="70"/>
      <c r="H169" s="70"/>
      <c r="I169" s="70"/>
    </row>
    <row r="170" spans="4:9" x14ac:dyDescent="0.55000000000000004">
      <c r="D170" s="70"/>
      <c r="E170" s="70"/>
      <c r="F170" s="70"/>
      <c r="G170" s="70"/>
      <c r="H170" s="70"/>
      <c r="I170" s="70"/>
    </row>
    <row r="171" spans="4:9" x14ac:dyDescent="0.55000000000000004">
      <c r="D171" s="70"/>
      <c r="E171" s="70"/>
      <c r="F171" s="70"/>
      <c r="G171" s="70"/>
      <c r="H171" s="70"/>
      <c r="I171" s="70"/>
    </row>
    <row r="172" spans="4:9" x14ac:dyDescent="0.55000000000000004">
      <c r="D172" s="70"/>
      <c r="E172" s="70"/>
      <c r="F172" s="70"/>
      <c r="G172" s="70"/>
      <c r="H172" s="70"/>
      <c r="I172" s="70"/>
    </row>
    <row r="173" spans="4:9" x14ac:dyDescent="0.55000000000000004">
      <c r="D173" s="70"/>
      <c r="E173" s="70"/>
      <c r="F173" s="70"/>
      <c r="G173" s="70"/>
      <c r="H173" s="70"/>
      <c r="I173" s="70"/>
    </row>
    <row r="174" spans="4:9" x14ac:dyDescent="0.55000000000000004">
      <c r="D174" s="70"/>
      <c r="E174" s="70"/>
      <c r="F174" s="70"/>
      <c r="G174" s="70"/>
      <c r="H174" s="70"/>
      <c r="I174" s="70"/>
    </row>
    <row r="175" spans="4:9" x14ac:dyDescent="0.55000000000000004">
      <c r="D175" s="70"/>
      <c r="E175" s="70"/>
      <c r="F175" s="70"/>
      <c r="G175" s="70"/>
      <c r="H175" s="70"/>
      <c r="I175" s="70"/>
    </row>
    <row r="176" spans="4:9" x14ac:dyDescent="0.55000000000000004">
      <c r="D176" s="70"/>
      <c r="E176" s="70"/>
      <c r="F176" s="70"/>
      <c r="G176" s="70"/>
      <c r="H176" s="70"/>
      <c r="I176" s="70"/>
    </row>
    <row r="177" spans="4:9" x14ac:dyDescent="0.55000000000000004">
      <c r="D177" s="70"/>
      <c r="E177" s="70"/>
      <c r="F177" s="70"/>
      <c r="G177" s="70"/>
      <c r="H177" s="70"/>
      <c r="I177" s="70"/>
    </row>
    <row r="178" spans="4:9" x14ac:dyDescent="0.55000000000000004">
      <c r="D178" s="70"/>
      <c r="E178" s="70"/>
      <c r="F178" s="70"/>
      <c r="G178" s="70"/>
      <c r="H178" s="70"/>
      <c r="I178" s="70"/>
    </row>
    <row r="179" spans="4:9" x14ac:dyDescent="0.55000000000000004">
      <c r="D179" s="70"/>
      <c r="E179" s="70"/>
      <c r="F179" s="70"/>
      <c r="G179" s="70"/>
      <c r="H179" s="70"/>
      <c r="I179" s="70"/>
    </row>
    <row r="180" spans="4:9" x14ac:dyDescent="0.55000000000000004">
      <c r="D180" s="70"/>
      <c r="E180" s="70"/>
      <c r="F180" s="70"/>
      <c r="G180" s="70"/>
      <c r="H180" s="70"/>
      <c r="I180" s="70"/>
    </row>
    <row r="181" spans="4:9" x14ac:dyDescent="0.55000000000000004">
      <c r="D181" s="70"/>
      <c r="E181" s="70"/>
      <c r="F181" s="70"/>
      <c r="G181" s="70"/>
      <c r="H181" s="70"/>
      <c r="I181" s="70"/>
    </row>
    <row r="182" spans="4:9" x14ac:dyDescent="0.55000000000000004">
      <c r="D182" s="70"/>
      <c r="E182" s="70"/>
      <c r="F182" s="70"/>
      <c r="G182" s="70"/>
      <c r="H182" s="70"/>
      <c r="I182" s="70"/>
    </row>
    <row r="183" spans="4:9" x14ac:dyDescent="0.55000000000000004">
      <c r="D183" s="70"/>
      <c r="E183" s="70"/>
      <c r="F183" s="70"/>
      <c r="G183" s="70"/>
      <c r="H183" s="70"/>
      <c r="I183" s="70"/>
    </row>
    <row r="184" spans="4:9" x14ac:dyDescent="0.55000000000000004">
      <c r="D184" s="70"/>
      <c r="E184" s="70"/>
      <c r="F184" s="70"/>
      <c r="G184" s="70"/>
      <c r="H184" s="70"/>
      <c r="I184" s="70"/>
    </row>
    <row r="185" spans="4:9" x14ac:dyDescent="0.55000000000000004">
      <c r="D185" s="70"/>
      <c r="E185" s="70"/>
      <c r="F185" s="70"/>
      <c r="G185" s="70"/>
      <c r="H185" s="70"/>
      <c r="I185" s="70"/>
    </row>
    <row r="186" spans="4:9" x14ac:dyDescent="0.55000000000000004">
      <c r="D186" s="70"/>
      <c r="E186" s="70"/>
      <c r="F186" s="70"/>
      <c r="G186" s="70"/>
      <c r="H186" s="70"/>
      <c r="I186" s="70"/>
    </row>
    <row r="187" spans="4:9" x14ac:dyDescent="0.55000000000000004">
      <c r="D187" s="70"/>
      <c r="E187" s="70"/>
      <c r="F187" s="70"/>
      <c r="G187" s="70"/>
      <c r="H187" s="70"/>
      <c r="I187" s="70"/>
    </row>
    <row r="188" spans="4:9" x14ac:dyDescent="0.55000000000000004">
      <c r="D188" s="70"/>
      <c r="E188" s="70"/>
      <c r="F188" s="70"/>
      <c r="G188" s="70"/>
      <c r="H188" s="70"/>
      <c r="I188" s="70"/>
    </row>
    <row r="189" spans="4:9" x14ac:dyDescent="0.55000000000000004">
      <c r="D189" s="70"/>
      <c r="E189" s="70"/>
      <c r="F189" s="70"/>
      <c r="G189" s="70"/>
      <c r="H189" s="70"/>
      <c r="I189" s="70"/>
    </row>
    <row r="190" spans="4:9" x14ac:dyDescent="0.55000000000000004">
      <c r="D190" s="70"/>
      <c r="E190" s="70"/>
      <c r="F190" s="70"/>
      <c r="G190" s="70"/>
      <c r="H190" s="70"/>
      <c r="I190" s="70"/>
    </row>
    <row r="191" spans="4:9" x14ac:dyDescent="0.55000000000000004">
      <c r="D191" s="70"/>
      <c r="E191" s="70"/>
      <c r="F191" s="70"/>
      <c r="G191" s="70"/>
      <c r="H191" s="70"/>
      <c r="I191" s="70"/>
    </row>
    <row r="192" spans="4:9" x14ac:dyDescent="0.55000000000000004">
      <c r="D192" s="70"/>
      <c r="E192" s="70"/>
      <c r="F192" s="70"/>
      <c r="G192" s="70"/>
      <c r="H192" s="70"/>
      <c r="I192" s="70"/>
    </row>
    <row r="193" spans="4:9" x14ac:dyDescent="0.55000000000000004">
      <c r="D193" s="70"/>
      <c r="E193" s="70"/>
      <c r="F193" s="70"/>
      <c r="G193" s="70"/>
      <c r="H193" s="70"/>
      <c r="I193" s="70"/>
    </row>
    <row r="194" spans="4:9" x14ac:dyDescent="0.55000000000000004">
      <c r="D194" s="70"/>
      <c r="E194" s="70"/>
      <c r="F194" s="70"/>
      <c r="G194" s="70"/>
      <c r="H194" s="70"/>
      <c r="I194" s="70"/>
    </row>
    <row r="195" spans="4:9" x14ac:dyDescent="0.55000000000000004">
      <c r="D195" s="70"/>
      <c r="E195" s="70"/>
      <c r="F195" s="70"/>
      <c r="G195" s="70"/>
      <c r="H195" s="70"/>
      <c r="I195" s="70"/>
    </row>
    <row r="196" spans="4:9" x14ac:dyDescent="0.55000000000000004">
      <c r="D196" s="70"/>
      <c r="E196" s="70"/>
      <c r="F196" s="70"/>
      <c r="G196" s="70"/>
      <c r="H196" s="70"/>
      <c r="I196" s="70"/>
    </row>
    <row r="197" spans="4:9" x14ac:dyDescent="0.55000000000000004">
      <c r="D197" s="70"/>
      <c r="E197" s="70"/>
      <c r="F197" s="70"/>
      <c r="G197" s="70"/>
      <c r="H197" s="70"/>
      <c r="I197" s="70"/>
    </row>
    <row r="198" spans="4:9" x14ac:dyDescent="0.55000000000000004">
      <c r="D198" s="70"/>
      <c r="E198" s="70"/>
      <c r="F198" s="70"/>
      <c r="G198" s="70"/>
      <c r="H198" s="70"/>
      <c r="I198" s="70"/>
    </row>
    <row r="199" spans="4:9" x14ac:dyDescent="0.55000000000000004">
      <c r="D199" s="70"/>
      <c r="E199" s="70"/>
      <c r="F199" s="70"/>
      <c r="G199" s="70"/>
      <c r="H199" s="70"/>
      <c r="I199" s="70"/>
    </row>
    <row r="200" spans="4:9" x14ac:dyDescent="0.55000000000000004">
      <c r="D200" s="70"/>
      <c r="E200" s="70"/>
      <c r="F200" s="70"/>
      <c r="G200" s="70"/>
      <c r="H200" s="70"/>
      <c r="I200" s="70"/>
    </row>
    <row r="201" spans="4:9" x14ac:dyDescent="0.55000000000000004">
      <c r="D201" s="70"/>
      <c r="E201" s="70"/>
      <c r="F201" s="70"/>
      <c r="G201" s="70"/>
      <c r="H201" s="70"/>
      <c r="I201" s="70"/>
    </row>
    <row r="202" spans="4:9" x14ac:dyDescent="0.55000000000000004">
      <c r="D202" s="70"/>
      <c r="E202" s="70"/>
      <c r="F202" s="70"/>
      <c r="G202" s="70"/>
      <c r="H202" s="70"/>
      <c r="I202" s="70"/>
    </row>
    <row r="203" spans="4:9" x14ac:dyDescent="0.55000000000000004">
      <c r="D203" s="70"/>
      <c r="E203" s="70"/>
      <c r="F203" s="70"/>
      <c r="G203" s="70"/>
      <c r="H203" s="70"/>
      <c r="I203" s="70"/>
    </row>
    <row r="204" spans="4:9" x14ac:dyDescent="0.55000000000000004">
      <c r="D204" s="70"/>
      <c r="E204" s="70"/>
      <c r="F204" s="70"/>
      <c r="G204" s="70"/>
      <c r="H204" s="70"/>
      <c r="I204" s="70"/>
    </row>
    <row r="205" spans="4:9" x14ac:dyDescent="0.55000000000000004">
      <c r="D205" s="70"/>
      <c r="E205" s="70"/>
      <c r="F205" s="70"/>
      <c r="G205" s="70"/>
      <c r="H205" s="70"/>
      <c r="I205" s="70"/>
    </row>
    <row r="206" spans="4:9" x14ac:dyDescent="0.55000000000000004">
      <c r="D206" s="70"/>
      <c r="E206" s="70"/>
      <c r="F206" s="70"/>
      <c r="G206" s="70"/>
      <c r="H206" s="70"/>
      <c r="I206" s="70"/>
    </row>
    <row r="207" spans="4:9" x14ac:dyDescent="0.55000000000000004">
      <c r="D207" s="70"/>
      <c r="E207" s="70"/>
      <c r="F207" s="70"/>
      <c r="G207" s="70"/>
      <c r="H207" s="70"/>
      <c r="I207" s="70"/>
    </row>
    <row r="208" spans="4:9" x14ac:dyDescent="0.55000000000000004">
      <c r="D208" s="70"/>
      <c r="E208" s="70"/>
      <c r="F208" s="70"/>
      <c r="G208" s="70"/>
      <c r="H208" s="70"/>
      <c r="I208" s="70"/>
    </row>
    <row r="209" spans="4:9" x14ac:dyDescent="0.55000000000000004">
      <c r="D209" s="70"/>
      <c r="E209" s="70"/>
      <c r="F209" s="70"/>
      <c r="G209" s="70"/>
      <c r="H209" s="70"/>
      <c r="I209" s="70"/>
    </row>
    <row r="210" spans="4:9" x14ac:dyDescent="0.55000000000000004">
      <c r="D210" s="70"/>
      <c r="E210" s="70"/>
      <c r="F210" s="70"/>
      <c r="G210" s="70"/>
      <c r="H210" s="70"/>
      <c r="I210" s="70"/>
    </row>
    <row r="211" spans="4:9" x14ac:dyDescent="0.55000000000000004">
      <c r="D211" s="70"/>
      <c r="E211" s="70"/>
      <c r="F211" s="70"/>
      <c r="G211" s="70"/>
      <c r="H211" s="70"/>
      <c r="I211" s="70"/>
    </row>
    <row r="212" spans="4:9" x14ac:dyDescent="0.55000000000000004">
      <c r="D212" s="70"/>
      <c r="E212" s="70"/>
      <c r="F212" s="70"/>
      <c r="G212" s="70"/>
      <c r="H212" s="70"/>
      <c r="I212" s="70"/>
    </row>
    <row r="213" spans="4:9" x14ac:dyDescent="0.55000000000000004">
      <c r="D213" s="70"/>
      <c r="E213" s="70"/>
      <c r="F213" s="70"/>
      <c r="G213" s="70"/>
      <c r="H213" s="70"/>
      <c r="I213" s="70"/>
    </row>
    <row r="214" spans="4:9" x14ac:dyDescent="0.55000000000000004">
      <c r="D214" s="70"/>
      <c r="E214" s="70"/>
      <c r="F214" s="70"/>
      <c r="G214" s="70"/>
      <c r="H214" s="70"/>
      <c r="I214" s="70"/>
    </row>
    <row r="215" spans="4:9" x14ac:dyDescent="0.55000000000000004">
      <c r="D215" s="70"/>
      <c r="E215" s="70"/>
      <c r="F215" s="70"/>
      <c r="G215" s="70"/>
      <c r="H215" s="70"/>
      <c r="I215" s="70"/>
    </row>
    <row r="216" spans="4:9" x14ac:dyDescent="0.55000000000000004">
      <c r="D216" s="70"/>
      <c r="E216" s="70"/>
      <c r="F216" s="70"/>
      <c r="G216" s="70"/>
      <c r="H216" s="70"/>
      <c r="I216" s="70"/>
    </row>
    <row r="217" spans="4:9" x14ac:dyDescent="0.55000000000000004">
      <c r="D217" s="70"/>
      <c r="E217" s="70"/>
      <c r="F217" s="70"/>
      <c r="G217" s="70"/>
      <c r="H217" s="70"/>
      <c r="I217" s="70"/>
    </row>
    <row r="218" spans="4:9" x14ac:dyDescent="0.55000000000000004">
      <c r="D218" s="70"/>
      <c r="E218" s="70"/>
      <c r="F218" s="70"/>
      <c r="G218" s="70"/>
      <c r="H218" s="70"/>
      <c r="I218" s="70"/>
    </row>
    <row r="219" spans="4:9" x14ac:dyDescent="0.55000000000000004">
      <c r="D219" s="70"/>
      <c r="E219" s="70"/>
      <c r="F219" s="70"/>
      <c r="G219" s="70"/>
      <c r="H219" s="70"/>
      <c r="I219" s="70"/>
    </row>
    <row r="220" spans="4:9" x14ac:dyDescent="0.55000000000000004">
      <c r="D220" s="70"/>
      <c r="E220" s="70"/>
      <c r="F220" s="70"/>
      <c r="G220" s="70"/>
      <c r="H220" s="70"/>
      <c r="I220" s="70"/>
    </row>
    <row r="221" spans="4:9" x14ac:dyDescent="0.55000000000000004">
      <c r="D221" s="70"/>
      <c r="E221" s="70"/>
      <c r="F221" s="70"/>
      <c r="G221" s="70"/>
      <c r="H221" s="70"/>
      <c r="I221" s="70"/>
    </row>
    <row r="222" spans="4:9" x14ac:dyDescent="0.55000000000000004">
      <c r="D222" s="70"/>
      <c r="E222" s="70"/>
      <c r="F222" s="70"/>
      <c r="G222" s="70"/>
      <c r="H222" s="70"/>
      <c r="I222" s="70"/>
    </row>
    <row r="223" spans="4:9" x14ac:dyDescent="0.55000000000000004">
      <c r="D223" s="70"/>
      <c r="E223" s="70"/>
      <c r="F223" s="70"/>
      <c r="G223" s="70"/>
      <c r="H223" s="70"/>
      <c r="I223" s="70"/>
    </row>
    <row r="224" spans="4:9" x14ac:dyDescent="0.55000000000000004">
      <c r="D224" s="70"/>
      <c r="E224" s="70"/>
      <c r="F224" s="70"/>
      <c r="G224" s="70"/>
      <c r="H224" s="70"/>
      <c r="I224" s="70"/>
    </row>
    <row r="225" spans="4:9" x14ac:dyDescent="0.55000000000000004">
      <c r="D225" s="70"/>
      <c r="E225" s="70"/>
      <c r="F225" s="70"/>
      <c r="G225" s="70"/>
      <c r="H225" s="70"/>
      <c r="I225" s="70"/>
    </row>
    <row r="226" spans="4:9" x14ac:dyDescent="0.55000000000000004">
      <c r="D226" s="70"/>
      <c r="E226" s="70"/>
      <c r="F226" s="70"/>
      <c r="G226" s="70"/>
      <c r="H226" s="70"/>
      <c r="I226" s="70"/>
    </row>
    <row r="227" spans="4:9" x14ac:dyDescent="0.55000000000000004">
      <c r="D227" s="70"/>
      <c r="E227" s="70"/>
      <c r="F227" s="70"/>
      <c r="G227" s="70"/>
      <c r="H227" s="70"/>
      <c r="I227" s="70"/>
    </row>
    <row r="228" spans="4:9" x14ac:dyDescent="0.55000000000000004">
      <c r="D228" s="70"/>
      <c r="E228" s="70"/>
      <c r="F228" s="70"/>
      <c r="G228" s="70"/>
      <c r="H228" s="70"/>
      <c r="I228" s="70"/>
    </row>
    <row r="229" spans="4:9" x14ac:dyDescent="0.55000000000000004">
      <c r="D229" s="70"/>
      <c r="E229" s="70"/>
      <c r="F229" s="70"/>
      <c r="G229" s="70"/>
      <c r="H229" s="70"/>
      <c r="I229" s="70"/>
    </row>
    <row r="230" spans="4:9" x14ac:dyDescent="0.55000000000000004">
      <c r="D230" s="70"/>
      <c r="E230" s="70"/>
      <c r="F230" s="70"/>
      <c r="G230" s="70"/>
      <c r="H230" s="70"/>
      <c r="I230" s="70"/>
    </row>
    <row r="231" spans="4:9" x14ac:dyDescent="0.55000000000000004">
      <c r="D231" s="70"/>
      <c r="E231" s="70"/>
      <c r="F231" s="70"/>
      <c r="G231" s="70"/>
      <c r="H231" s="70"/>
      <c r="I231" s="70"/>
    </row>
    <row r="232" spans="4:9" x14ac:dyDescent="0.55000000000000004">
      <c r="D232" s="70"/>
      <c r="E232" s="70"/>
      <c r="F232" s="70"/>
      <c r="G232" s="70"/>
      <c r="H232" s="70"/>
      <c r="I232" s="70"/>
    </row>
    <row r="233" spans="4:9" x14ac:dyDescent="0.55000000000000004">
      <c r="D233" s="70"/>
      <c r="E233" s="70"/>
      <c r="F233" s="70"/>
      <c r="G233" s="70"/>
      <c r="H233" s="70"/>
      <c r="I233" s="70"/>
    </row>
    <row r="234" spans="4:9" x14ac:dyDescent="0.55000000000000004">
      <c r="D234" s="70"/>
      <c r="E234" s="70"/>
      <c r="F234" s="70"/>
      <c r="G234" s="70"/>
      <c r="H234" s="70"/>
      <c r="I234" s="70"/>
    </row>
    <row r="235" spans="4:9" x14ac:dyDescent="0.55000000000000004">
      <c r="D235" s="70"/>
      <c r="E235" s="70"/>
      <c r="F235" s="70"/>
      <c r="G235" s="70"/>
      <c r="H235" s="70"/>
      <c r="I235" s="70"/>
    </row>
    <row r="236" spans="4:9" x14ac:dyDescent="0.55000000000000004">
      <c r="D236" s="70"/>
      <c r="E236" s="70"/>
      <c r="F236" s="70"/>
      <c r="G236" s="70"/>
      <c r="H236" s="70"/>
      <c r="I236" s="70"/>
    </row>
    <row r="237" spans="4:9" x14ac:dyDescent="0.55000000000000004">
      <c r="D237" s="70"/>
      <c r="E237" s="70"/>
      <c r="F237" s="70"/>
      <c r="G237" s="70"/>
      <c r="H237" s="70"/>
      <c r="I237" s="70"/>
    </row>
    <row r="238" spans="4:9" x14ac:dyDescent="0.55000000000000004">
      <c r="D238" s="70"/>
      <c r="E238" s="70"/>
      <c r="F238" s="70"/>
      <c r="G238" s="70"/>
      <c r="H238" s="70"/>
      <c r="I238" s="70"/>
    </row>
    <row r="239" spans="4:9" x14ac:dyDescent="0.55000000000000004">
      <c r="D239" s="70"/>
      <c r="E239" s="70"/>
      <c r="F239" s="70"/>
      <c r="G239" s="70"/>
      <c r="H239" s="70"/>
      <c r="I239" s="70"/>
    </row>
    <row r="240" spans="4:9" x14ac:dyDescent="0.55000000000000004">
      <c r="D240" s="70"/>
      <c r="E240" s="70"/>
      <c r="F240" s="70"/>
      <c r="G240" s="70"/>
      <c r="H240" s="70"/>
      <c r="I240" s="70"/>
    </row>
    <row r="241" spans="4:9" x14ac:dyDescent="0.55000000000000004">
      <c r="D241" s="70"/>
      <c r="E241" s="70"/>
      <c r="F241" s="70"/>
      <c r="G241" s="70"/>
      <c r="H241" s="70"/>
      <c r="I241" s="70"/>
    </row>
    <row r="242" spans="4:9" x14ac:dyDescent="0.55000000000000004">
      <c r="D242" s="70"/>
      <c r="E242" s="70"/>
      <c r="F242" s="70"/>
      <c r="G242" s="70"/>
      <c r="H242" s="70"/>
      <c r="I242" s="70"/>
    </row>
    <row r="243" spans="4:9" x14ac:dyDescent="0.55000000000000004">
      <c r="D243" s="70"/>
      <c r="E243" s="70"/>
      <c r="F243" s="70"/>
      <c r="G243" s="70"/>
      <c r="H243" s="70"/>
      <c r="I243" s="70"/>
    </row>
    <row r="244" spans="4:9" x14ac:dyDescent="0.55000000000000004">
      <c r="D244" s="70"/>
      <c r="E244" s="70"/>
      <c r="F244" s="70"/>
      <c r="G244" s="70"/>
      <c r="H244" s="70"/>
      <c r="I244" s="70"/>
    </row>
    <row r="245" spans="4:9" x14ac:dyDescent="0.55000000000000004">
      <c r="D245" s="70"/>
      <c r="E245" s="70"/>
      <c r="F245" s="70"/>
      <c r="G245" s="70"/>
      <c r="H245" s="70"/>
      <c r="I245" s="70"/>
    </row>
    <row r="246" spans="4:9" x14ac:dyDescent="0.55000000000000004">
      <c r="D246" s="70"/>
      <c r="E246" s="70"/>
      <c r="F246" s="70"/>
      <c r="G246" s="70"/>
      <c r="H246" s="70"/>
      <c r="I246" s="70"/>
    </row>
    <row r="247" spans="4:9" x14ac:dyDescent="0.55000000000000004">
      <c r="D247" s="70"/>
      <c r="E247" s="70"/>
      <c r="F247" s="70"/>
      <c r="G247" s="70"/>
      <c r="H247" s="70"/>
      <c r="I247" s="70"/>
    </row>
    <row r="248" spans="4:9" x14ac:dyDescent="0.55000000000000004">
      <c r="D248" s="70"/>
      <c r="E248" s="70"/>
      <c r="F248" s="70"/>
      <c r="G248" s="70"/>
      <c r="H248" s="70"/>
      <c r="I248" s="70"/>
    </row>
    <row r="249" spans="4:9" x14ac:dyDescent="0.55000000000000004">
      <c r="D249" s="70"/>
      <c r="E249" s="70"/>
      <c r="F249" s="70"/>
      <c r="G249" s="70"/>
      <c r="H249" s="70"/>
      <c r="I249" s="70"/>
    </row>
    <row r="250" spans="4:9" x14ac:dyDescent="0.55000000000000004">
      <c r="D250" s="70"/>
      <c r="E250" s="70"/>
      <c r="F250" s="70"/>
      <c r="G250" s="70"/>
      <c r="H250" s="70"/>
      <c r="I250" s="70"/>
    </row>
    <row r="251" spans="4:9" x14ac:dyDescent="0.55000000000000004">
      <c r="D251" s="70"/>
      <c r="E251" s="70"/>
      <c r="F251" s="70"/>
      <c r="G251" s="70"/>
      <c r="H251" s="70"/>
      <c r="I251" s="70"/>
    </row>
    <row r="252" spans="4:9" x14ac:dyDescent="0.55000000000000004">
      <c r="D252" s="70"/>
      <c r="E252" s="70"/>
      <c r="F252" s="70"/>
      <c r="G252" s="70"/>
      <c r="H252" s="70"/>
      <c r="I252" s="70"/>
    </row>
    <row r="253" spans="4:9" x14ac:dyDescent="0.55000000000000004">
      <c r="D253" s="70"/>
      <c r="E253" s="70"/>
      <c r="F253" s="70"/>
      <c r="G253" s="70"/>
      <c r="H253" s="70"/>
      <c r="I253" s="70"/>
    </row>
    <row r="254" spans="4:9" x14ac:dyDescent="0.55000000000000004">
      <c r="D254" s="70"/>
      <c r="E254" s="70"/>
      <c r="F254" s="70"/>
      <c r="G254" s="70"/>
      <c r="H254" s="70"/>
      <c r="I254" s="70"/>
    </row>
    <row r="255" spans="4:9" x14ac:dyDescent="0.55000000000000004">
      <c r="D255" s="70"/>
      <c r="E255" s="70"/>
      <c r="F255" s="70"/>
      <c r="G255" s="70"/>
      <c r="H255" s="70"/>
      <c r="I255" s="70"/>
    </row>
    <row r="256" spans="4:9" x14ac:dyDescent="0.55000000000000004">
      <c r="D256" s="70"/>
      <c r="E256" s="70"/>
      <c r="F256" s="70"/>
      <c r="G256" s="70"/>
      <c r="H256" s="70"/>
      <c r="I256" s="70"/>
    </row>
    <row r="257" spans="4:9" x14ac:dyDescent="0.55000000000000004">
      <c r="D257" s="70"/>
      <c r="E257" s="70"/>
      <c r="F257" s="70"/>
      <c r="G257" s="70"/>
      <c r="H257" s="70"/>
      <c r="I257" s="70"/>
    </row>
    <row r="258" spans="4:9" x14ac:dyDescent="0.55000000000000004">
      <c r="D258" s="70"/>
      <c r="E258" s="70"/>
      <c r="F258" s="70"/>
      <c r="G258" s="70"/>
      <c r="H258" s="70"/>
      <c r="I258" s="70"/>
    </row>
    <row r="259" spans="4:9" x14ac:dyDescent="0.55000000000000004">
      <c r="D259" s="70"/>
      <c r="E259" s="70"/>
      <c r="F259" s="70"/>
      <c r="G259" s="70"/>
      <c r="H259" s="70"/>
      <c r="I259" s="70"/>
    </row>
    <row r="260" spans="4:9" x14ac:dyDescent="0.55000000000000004">
      <c r="D260" s="70"/>
      <c r="E260" s="70"/>
      <c r="F260" s="70"/>
      <c r="G260" s="70"/>
      <c r="H260" s="70"/>
      <c r="I260" s="70"/>
    </row>
    <row r="261" spans="4:9" x14ac:dyDescent="0.55000000000000004">
      <c r="D261" s="70"/>
      <c r="E261" s="70"/>
      <c r="F261" s="70"/>
      <c r="G261" s="70"/>
      <c r="H261" s="70"/>
      <c r="I261" s="70"/>
    </row>
    <row r="262" spans="4:9" x14ac:dyDescent="0.55000000000000004">
      <c r="D262" s="70"/>
      <c r="E262" s="70"/>
      <c r="F262" s="70"/>
      <c r="G262" s="70"/>
      <c r="H262" s="70"/>
      <c r="I262" s="70"/>
    </row>
    <row r="263" spans="4:9" x14ac:dyDescent="0.55000000000000004">
      <c r="D263" s="70"/>
      <c r="E263" s="70"/>
      <c r="F263" s="70"/>
      <c r="G263" s="70"/>
      <c r="H263" s="70"/>
      <c r="I263" s="70"/>
    </row>
    <row r="264" spans="4:9" x14ac:dyDescent="0.55000000000000004">
      <c r="D264" s="70"/>
      <c r="E264" s="70"/>
      <c r="F264" s="70"/>
      <c r="G264" s="70"/>
      <c r="H264" s="70"/>
      <c r="I264" s="70"/>
    </row>
    <row r="265" spans="4:9" x14ac:dyDescent="0.55000000000000004">
      <c r="D265" s="70"/>
      <c r="E265" s="70"/>
      <c r="F265" s="70"/>
      <c r="G265" s="70"/>
      <c r="H265" s="70"/>
      <c r="I265" s="70"/>
    </row>
    <row r="266" spans="4:9" x14ac:dyDescent="0.55000000000000004">
      <c r="D266" s="70"/>
      <c r="E266" s="70"/>
      <c r="F266" s="70"/>
      <c r="G266" s="70"/>
      <c r="H266" s="70"/>
      <c r="I266" s="70"/>
    </row>
    <row r="267" spans="4:9" x14ac:dyDescent="0.55000000000000004">
      <c r="D267" s="70"/>
      <c r="E267" s="70"/>
      <c r="F267" s="70"/>
      <c r="G267" s="70"/>
      <c r="H267" s="70"/>
      <c r="I267" s="70"/>
    </row>
    <row r="268" spans="4:9" x14ac:dyDescent="0.55000000000000004">
      <c r="D268" s="70"/>
      <c r="E268" s="70"/>
      <c r="F268" s="70"/>
      <c r="G268" s="70"/>
      <c r="H268" s="70"/>
      <c r="I268" s="70"/>
    </row>
    <row r="269" spans="4:9" x14ac:dyDescent="0.55000000000000004">
      <c r="D269" s="70"/>
      <c r="E269" s="70"/>
      <c r="F269" s="70"/>
      <c r="G269" s="70"/>
      <c r="H269" s="70"/>
      <c r="I269" s="70"/>
    </row>
    <row r="270" spans="4:9" x14ac:dyDescent="0.55000000000000004">
      <c r="D270" s="70"/>
      <c r="E270" s="70"/>
      <c r="F270" s="70"/>
      <c r="G270" s="70"/>
      <c r="H270" s="70"/>
      <c r="I270" s="70"/>
    </row>
    <row r="271" spans="4:9" x14ac:dyDescent="0.55000000000000004">
      <c r="D271" s="70"/>
      <c r="E271" s="70"/>
      <c r="F271" s="70"/>
      <c r="G271" s="70"/>
      <c r="H271" s="70"/>
      <c r="I271" s="70"/>
    </row>
    <row r="272" spans="4:9" x14ac:dyDescent="0.55000000000000004">
      <c r="D272" s="70"/>
      <c r="E272" s="70"/>
      <c r="F272" s="70"/>
      <c r="G272" s="70"/>
      <c r="H272" s="70"/>
      <c r="I272" s="70"/>
    </row>
    <row r="273" spans="4:9" x14ac:dyDescent="0.55000000000000004">
      <c r="D273" s="70"/>
      <c r="E273" s="70"/>
      <c r="F273" s="70"/>
      <c r="G273" s="70"/>
      <c r="H273" s="70"/>
      <c r="I273" s="70"/>
    </row>
    <row r="274" spans="4:9" x14ac:dyDescent="0.55000000000000004">
      <c r="D274" s="70"/>
      <c r="E274" s="70"/>
      <c r="F274" s="70"/>
      <c r="G274" s="70"/>
      <c r="H274" s="70"/>
      <c r="I274" s="70"/>
    </row>
    <row r="275" spans="4:9" x14ac:dyDescent="0.55000000000000004">
      <c r="D275" s="70"/>
      <c r="E275" s="70"/>
      <c r="F275" s="70"/>
      <c r="G275" s="70"/>
      <c r="H275" s="70"/>
      <c r="I275" s="70"/>
    </row>
    <row r="276" spans="4:9" x14ac:dyDescent="0.55000000000000004">
      <c r="D276" s="70"/>
      <c r="E276" s="70"/>
      <c r="F276" s="70"/>
      <c r="G276" s="70"/>
      <c r="H276" s="70"/>
      <c r="I276" s="70"/>
    </row>
    <row r="277" spans="4:9" x14ac:dyDescent="0.55000000000000004">
      <c r="D277" s="70"/>
      <c r="E277" s="70"/>
      <c r="F277" s="70"/>
      <c r="G277" s="70"/>
      <c r="H277" s="70"/>
      <c r="I277" s="70"/>
    </row>
    <row r="278" spans="4:9" x14ac:dyDescent="0.55000000000000004">
      <c r="D278" s="70"/>
      <c r="E278" s="70"/>
      <c r="F278" s="70"/>
      <c r="G278" s="70"/>
      <c r="H278" s="70"/>
      <c r="I278" s="70"/>
    </row>
    <row r="279" spans="4:9" x14ac:dyDescent="0.55000000000000004">
      <c r="D279" s="70"/>
      <c r="E279" s="70"/>
      <c r="F279" s="70"/>
      <c r="G279" s="70"/>
      <c r="H279" s="70"/>
      <c r="I279" s="70"/>
    </row>
    <row r="280" spans="4:9" x14ac:dyDescent="0.55000000000000004">
      <c r="D280" s="70"/>
      <c r="E280" s="70"/>
      <c r="F280" s="70"/>
      <c r="G280" s="70"/>
      <c r="H280" s="70"/>
      <c r="I280" s="70"/>
    </row>
    <row r="281" spans="4:9" x14ac:dyDescent="0.55000000000000004">
      <c r="D281" s="70"/>
      <c r="E281" s="70"/>
      <c r="F281" s="70"/>
      <c r="G281" s="70"/>
      <c r="H281" s="70"/>
      <c r="I281" s="70"/>
    </row>
    <row r="282" spans="4:9" x14ac:dyDescent="0.55000000000000004">
      <c r="D282" s="70"/>
      <c r="E282" s="70"/>
      <c r="F282" s="70"/>
      <c r="G282" s="70"/>
      <c r="H282" s="70"/>
      <c r="I282" s="70"/>
    </row>
    <row r="283" spans="4:9" x14ac:dyDescent="0.55000000000000004">
      <c r="D283" s="70"/>
      <c r="E283" s="70"/>
      <c r="F283" s="70"/>
      <c r="G283" s="70"/>
      <c r="H283" s="70"/>
      <c r="I283" s="70"/>
    </row>
    <row r="284" spans="4:9" x14ac:dyDescent="0.55000000000000004">
      <c r="D284" s="70"/>
      <c r="E284" s="70"/>
      <c r="F284" s="70"/>
      <c r="G284" s="70"/>
      <c r="H284" s="70"/>
      <c r="I284" s="70"/>
    </row>
    <row r="285" spans="4:9" x14ac:dyDescent="0.55000000000000004">
      <c r="D285" s="70"/>
      <c r="E285" s="70"/>
      <c r="F285" s="70"/>
      <c r="G285" s="70"/>
      <c r="H285" s="70"/>
      <c r="I285" s="70"/>
    </row>
    <row r="286" spans="4:9" x14ac:dyDescent="0.55000000000000004">
      <c r="D286" s="70"/>
      <c r="E286" s="70"/>
      <c r="F286" s="70"/>
      <c r="G286" s="70"/>
      <c r="H286" s="70"/>
      <c r="I286" s="70"/>
    </row>
    <row r="287" spans="4:9" x14ac:dyDescent="0.55000000000000004">
      <c r="D287" s="70"/>
      <c r="E287" s="70"/>
      <c r="F287" s="70"/>
      <c r="G287" s="70"/>
      <c r="H287" s="70"/>
      <c r="I287" s="70"/>
    </row>
    <row r="288" spans="4:9" x14ac:dyDescent="0.55000000000000004">
      <c r="D288" s="70"/>
      <c r="E288" s="70"/>
      <c r="F288" s="70"/>
      <c r="G288" s="70"/>
      <c r="H288" s="70"/>
      <c r="I288" s="70"/>
    </row>
    <row r="289" spans="4:9" x14ac:dyDescent="0.55000000000000004">
      <c r="D289" s="70"/>
      <c r="E289" s="70"/>
      <c r="F289" s="70"/>
      <c r="G289" s="70"/>
      <c r="H289" s="70"/>
      <c r="I289" s="70"/>
    </row>
    <row r="290" spans="4:9" x14ac:dyDescent="0.55000000000000004">
      <c r="D290" s="70"/>
      <c r="E290" s="70"/>
      <c r="F290" s="70"/>
      <c r="G290" s="70"/>
      <c r="H290" s="70"/>
      <c r="I290" s="70"/>
    </row>
    <row r="291" spans="4:9" x14ac:dyDescent="0.55000000000000004">
      <c r="D291" s="70"/>
      <c r="E291" s="70"/>
      <c r="F291" s="70"/>
      <c r="G291" s="70"/>
      <c r="H291" s="70"/>
      <c r="I291" s="70"/>
    </row>
    <row r="292" spans="4:9" x14ac:dyDescent="0.55000000000000004">
      <c r="D292" s="70"/>
      <c r="E292" s="70"/>
      <c r="F292" s="70"/>
      <c r="G292" s="70"/>
      <c r="H292" s="70"/>
      <c r="I292" s="70"/>
    </row>
    <row r="293" spans="4:9" x14ac:dyDescent="0.55000000000000004">
      <c r="D293" s="70"/>
      <c r="E293" s="70"/>
      <c r="F293" s="70"/>
      <c r="G293" s="70"/>
      <c r="H293" s="70"/>
      <c r="I293" s="70"/>
    </row>
    <row r="294" spans="4:9" x14ac:dyDescent="0.55000000000000004">
      <c r="D294" s="70"/>
      <c r="E294" s="70"/>
      <c r="F294" s="70"/>
      <c r="G294" s="70"/>
      <c r="H294" s="70"/>
      <c r="I294" s="70"/>
    </row>
    <row r="295" spans="4:9" x14ac:dyDescent="0.55000000000000004">
      <c r="D295" s="70"/>
      <c r="E295" s="70"/>
      <c r="F295" s="70"/>
      <c r="G295" s="70"/>
      <c r="H295" s="70"/>
      <c r="I295" s="70"/>
    </row>
    <row r="296" spans="4:9" x14ac:dyDescent="0.55000000000000004">
      <c r="D296" s="70"/>
      <c r="E296" s="70"/>
      <c r="F296" s="70"/>
      <c r="G296" s="70"/>
      <c r="H296" s="70"/>
      <c r="I296" s="70"/>
    </row>
    <row r="297" spans="4:9" x14ac:dyDescent="0.55000000000000004">
      <c r="D297" s="70"/>
      <c r="E297" s="70"/>
      <c r="F297" s="70"/>
      <c r="G297" s="70"/>
      <c r="H297" s="70"/>
      <c r="I297" s="70"/>
    </row>
    <row r="298" spans="4:9" x14ac:dyDescent="0.55000000000000004">
      <c r="D298" s="70"/>
      <c r="E298" s="70"/>
      <c r="F298" s="70"/>
      <c r="G298" s="70"/>
      <c r="H298" s="70"/>
      <c r="I298" s="70"/>
    </row>
    <row r="299" spans="4:9" x14ac:dyDescent="0.55000000000000004">
      <c r="D299" s="70"/>
      <c r="E299" s="70"/>
      <c r="F299" s="70"/>
      <c r="G299" s="70"/>
      <c r="H299" s="70"/>
      <c r="I299" s="70"/>
    </row>
    <row r="300" spans="4:9" x14ac:dyDescent="0.55000000000000004">
      <c r="D300" s="70"/>
      <c r="E300" s="70"/>
      <c r="F300" s="70"/>
      <c r="G300" s="70"/>
      <c r="H300" s="70"/>
      <c r="I300" s="70"/>
    </row>
    <row r="301" spans="4:9" x14ac:dyDescent="0.55000000000000004">
      <c r="D301" s="70"/>
      <c r="E301" s="70"/>
      <c r="F301" s="70"/>
      <c r="G301" s="70"/>
      <c r="H301" s="70"/>
      <c r="I301" s="70"/>
    </row>
    <row r="302" spans="4:9" x14ac:dyDescent="0.55000000000000004">
      <c r="D302" s="70"/>
      <c r="E302" s="70"/>
      <c r="F302" s="70"/>
      <c r="G302" s="70"/>
      <c r="H302" s="70"/>
      <c r="I302" s="70"/>
    </row>
    <row r="303" spans="4:9" x14ac:dyDescent="0.55000000000000004">
      <c r="D303" s="70"/>
      <c r="E303" s="70"/>
      <c r="F303" s="70"/>
      <c r="G303" s="70"/>
      <c r="H303" s="70"/>
      <c r="I303" s="70"/>
    </row>
    <row r="304" spans="4:9" x14ac:dyDescent="0.55000000000000004">
      <c r="D304" s="70"/>
      <c r="E304" s="70"/>
      <c r="F304" s="70"/>
      <c r="G304" s="70"/>
      <c r="H304" s="70"/>
      <c r="I304" s="70"/>
    </row>
    <row r="305" spans="4:9" x14ac:dyDescent="0.55000000000000004">
      <c r="D305" s="70"/>
      <c r="E305" s="70"/>
      <c r="F305" s="70"/>
      <c r="G305" s="70"/>
      <c r="H305" s="70"/>
      <c r="I305" s="70"/>
    </row>
    <row r="306" spans="4:9" x14ac:dyDescent="0.55000000000000004">
      <c r="D306" s="70"/>
      <c r="E306" s="70"/>
      <c r="F306" s="70"/>
      <c r="G306" s="70"/>
      <c r="H306" s="70"/>
      <c r="I306" s="70"/>
    </row>
    <row r="307" spans="4:9" x14ac:dyDescent="0.55000000000000004">
      <c r="D307" s="70"/>
      <c r="E307" s="70"/>
      <c r="F307" s="70"/>
      <c r="G307" s="70"/>
      <c r="H307" s="70"/>
      <c r="I307" s="70"/>
    </row>
    <row r="308" spans="4:9" x14ac:dyDescent="0.55000000000000004">
      <c r="D308" s="70"/>
      <c r="E308" s="70"/>
      <c r="F308" s="70"/>
      <c r="G308" s="70"/>
      <c r="H308" s="70"/>
      <c r="I308" s="70"/>
    </row>
    <row r="309" spans="4:9" x14ac:dyDescent="0.55000000000000004">
      <c r="D309" s="70"/>
      <c r="E309" s="70"/>
      <c r="F309" s="70"/>
      <c r="G309" s="70"/>
      <c r="H309" s="70"/>
      <c r="I309" s="70"/>
    </row>
    <row r="310" spans="4:9" x14ac:dyDescent="0.55000000000000004">
      <c r="D310" s="70"/>
      <c r="E310" s="70"/>
      <c r="F310" s="70"/>
      <c r="G310" s="70"/>
      <c r="H310" s="70"/>
      <c r="I310" s="70"/>
    </row>
    <row r="311" spans="4:9" x14ac:dyDescent="0.55000000000000004">
      <c r="D311" s="70"/>
      <c r="E311" s="70"/>
      <c r="F311" s="70"/>
      <c r="G311" s="70"/>
      <c r="H311" s="70"/>
      <c r="I311" s="70"/>
    </row>
    <row r="312" spans="4:9" x14ac:dyDescent="0.55000000000000004">
      <c r="D312" s="70"/>
      <c r="E312" s="70"/>
      <c r="F312" s="70"/>
      <c r="G312" s="70"/>
      <c r="H312" s="70"/>
      <c r="I312" s="70"/>
    </row>
    <row r="313" spans="4:9" x14ac:dyDescent="0.55000000000000004">
      <c r="D313" s="70"/>
      <c r="E313" s="70"/>
      <c r="F313" s="70"/>
      <c r="G313" s="70"/>
      <c r="H313" s="70"/>
      <c r="I313" s="70"/>
    </row>
    <row r="314" spans="4:9" x14ac:dyDescent="0.55000000000000004">
      <c r="D314" s="70"/>
      <c r="E314" s="70"/>
      <c r="F314" s="70"/>
      <c r="G314" s="70"/>
      <c r="H314" s="70"/>
      <c r="I314" s="70"/>
    </row>
    <row r="315" spans="4:9" x14ac:dyDescent="0.55000000000000004">
      <c r="D315" s="70"/>
      <c r="E315" s="70"/>
      <c r="F315" s="70"/>
      <c r="G315" s="70"/>
      <c r="H315" s="70"/>
      <c r="I315" s="70"/>
    </row>
    <row r="316" spans="4:9" x14ac:dyDescent="0.55000000000000004">
      <c r="D316" s="70"/>
      <c r="E316" s="70"/>
      <c r="F316" s="70"/>
      <c r="G316" s="70"/>
      <c r="H316" s="70"/>
      <c r="I316" s="70"/>
    </row>
    <row r="317" spans="4:9" x14ac:dyDescent="0.55000000000000004">
      <c r="D317" s="70"/>
      <c r="E317" s="70"/>
      <c r="F317" s="70"/>
      <c r="G317" s="70"/>
      <c r="H317" s="70"/>
      <c r="I317" s="70"/>
    </row>
    <row r="318" spans="4:9" x14ac:dyDescent="0.55000000000000004">
      <c r="D318" s="70"/>
      <c r="E318" s="70"/>
      <c r="F318" s="70"/>
      <c r="G318" s="70"/>
      <c r="H318" s="70"/>
      <c r="I318" s="70"/>
    </row>
    <row r="319" spans="4:9" x14ac:dyDescent="0.55000000000000004">
      <c r="D319" s="70"/>
      <c r="E319" s="70"/>
      <c r="F319" s="70"/>
      <c r="G319" s="70"/>
      <c r="H319" s="70"/>
      <c r="I319" s="70"/>
    </row>
    <row r="320" spans="4:9" x14ac:dyDescent="0.55000000000000004">
      <c r="D320" s="70"/>
      <c r="E320" s="70"/>
      <c r="F320" s="70"/>
      <c r="G320" s="70"/>
      <c r="H320" s="70"/>
      <c r="I320" s="70"/>
    </row>
    <row r="321" spans="4:9" x14ac:dyDescent="0.55000000000000004">
      <c r="D321" s="70"/>
      <c r="E321" s="70"/>
      <c r="F321" s="70"/>
      <c r="G321" s="70"/>
      <c r="H321" s="70"/>
      <c r="I321" s="70"/>
    </row>
    <row r="322" spans="4:9" x14ac:dyDescent="0.55000000000000004">
      <c r="D322" s="70"/>
      <c r="E322" s="70"/>
      <c r="F322" s="70"/>
      <c r="G322" s="70"/>
      <c r="H322" s="70"/>
      <c r="I322" s="70"/>
    </row>
    <row r="323" spans="4:9" x14ac:dyDescent="0.55000000000000004">
      <c r="D323" s="70"/>
      <c r="E323" s="70"/>
      <c r="F323" s="70"/>
      <c r="G323" s="70"/>
      <c r="H323" s="70"/>
      <c r="I323" s="70"/>
    </row>
    <row r="324" spans="4:9" x14ac:dyDescent="0.55000000000000004">
      <c r="D324" s="70"/>
      <c r="E324" s="70"/>
      <c r="F324" s="70"/>
      <c r="G324" s="70"/>
      <c r="H324" s="70"/>
      <c r="I324" s="70"/>
    </row>
    <row r="325" spans="4:9" x14ac:dyDescent="0.55000000000000004">
      <c r="D325" s="70"/>
      <c r="E325" s="70"/>
      <c r="F325" s="70"/>
      <c r="G325" s="70"/>
      <c r="H325" s="70"/>
      <c r="I325" s="70"/>
    </row>
    <row r="326" spans="4:9" x14ac:dyDescent="0.55000000000000004">
      <c r="D326" s="70"/>
      <c r="E326" s="70"/>
      <c r="F326" s="70"/>
      <c r="G326" s="70"/>
      <c r="H326" s="70"/>
      <c r="I326" s="70"/>
    </row>
    <row r="327" spans="4:9" x14ac:dyDescent="0.55000000000000004">
      <c r="D327" s="70"/>
      <c r="E327" s="70"/>
      <c r="F327" s="70"/>
      <c r="G327" s="70"/>
      <c r="H327" s="70"/>
      <c r="I327" s="70"/>
    </row>
    <row r="328" spans="4:9" x14ac:dyDescent="0.55000000000000004">
      <c r="D328" s="70"/>
      <c r="E328" s="70"/>
      <c r="F328" s="70"/>
      <c r="G328" s="70"/>
      <c r="H328" s="70"/>
      <c r="I328" s="70"/>
    </row>
    <row r="329" spans="4:9" x14ac:dyDescent="0.55000000000000004">
      <c r="D329" s="70"/>
      <c r="E329" s="70"/>
      <c r="F329" s="70"/>
      <c r="G329" s="70"/>
      <c r="H329" s="70"/>
      <c r="I329" s="70"/>
    </row>
    <row r="330" spans="4:9" x14ac:dyDescent="0.55000000000000004">
      <c r="D330" s="70"/>
      <c r="E330" s="70"/>
      <c r="F330" s="70"/>
      <c r="G330" s="70"/>
      <c r="H330" s="70"/>
      <c r="I330" s="70"/>
    </row>
    <row r="331" spans="4:9" x14ac:dyDescent="0.55000000000000004">
      <c r="D331" s="70"/>
      <c r="E331" s="70"/>
      <c r="F331" s="70"/>
      <c r="G331" s="70"/>
      <c r="H331" s="70"/>
      <c r="I331" s="70"/>
    </row>
    <row r="332" spans="4:9" x14ac:dyDescent="0.55000000000000004">
      <c r="D332" s="70"/>
      <c r="E332" s="70"/>
      <c r="F332" s="70"/>
      <c r="G332" s="70"/>
      <c r="H332" s="70"/>
      <c r="I332" s="70"/>
    </row>
    <row r="333" spans="4:9" x14ac:dyDescent="0.55000000000000004">
      <c r="D333" s="70"/>
      <c r="E333" s="70"/>
      <c r="F333" s="70"/>
      <c r="G333" s="70"/>
      <c r="H333" s="70"/>
      <c r="I333" s="70"/>
    </row>
    <row r="334" spans="4:9" x14ac:dyDescent="0.55000000000000004">
      <c r="D334" s="70"/>
      <c r="E334" s="70"/>
      <c r="F334" s="70"/>
      <c r="G334" s="70"/>
      <c r="H334" s="70"/>
      <c r="I334" s="70"/>
    </row>
    <row r="335" spans="4:9" x14ac:dyDescent="0.55000000000000004">
      <c r="D335" s="70"/>
      <c r="E335" s="70"/>
      <c r="F335" s="70"/>
      <c r="G335" s="70"/>
      <c r="H335" s="70"/>
      <c r="I335" s="70"/>
    </row>
    <row r="336" spans="4:9" x14ac:dyDescent="0.55000000000000004">
      <c r="D336" s="70"/>
      <c r="E336" s="70"/>
      <c r="F336" s="70"/>
      <c r="G336" s="70"/>
      <c r="H336" s="70"/>
      <c r="I336" s="70"/>
    </row>
    <row r="337" spans="4:9" x14ac:dyDescent="0.55000000000000004">
      <c r="D337" s="70"/>
      <c r="E337" s="70"/>
      <c r="F337" s="70"/>
      <c r="G337" s="70"/>
      <c r="H337" s="70"/>
      <c r="I337" s="70"/>
    </row>
    <row r="338" spans="4:9" x14ac:dyDescent="0.55000000000000004">
      <c r="D338" s="70"/>
      <c r="E338" s="70"/>
      <c r="F338" s="70"/>
      <c r="G338" s="70"/>
      <c r="H338" s="70"/>
      <c r="I338" s="70"/>
    </row>
    <row r="339" spans="4:9" x14ac:dyDescent="0.55000000000000004">
      <c r="D339" s="70"/>
      <c r="E339" s="70"/>
      <c r="F339" s="70"/>
      <c r="G339" s="70"/>
      <c r="H339" s="70"/>
      <c r="I339" s="70"/>
    </row>
    <row r="340" spans="4:9" x14ac:dyDescent="0.55000000000000004">
      <c r="D340" s="70"/>
      <c r="E340" s="70"/>
      <c r="F340" s="70"/>
      <c r="G340" s="70"/>
      <c r="H340" s="70"/>
      <c r="I340" s="70"/>
    </row>
    <row r="341" spans="4:9" x14ac:dyDescent="0.55000000000000004">
      <c r="D341" s="70"/>
      <c r="E341" s="70"/>
      <c r="F341" s="70"/>
      <c r="G341" s="70"/>
      <c r="H341" s="70"/>
      <c r="I341" s="70"/>
    </row>
    <row r="342" spans="4:9" x14ac:dyDescent="0.55000000000000004">
      <c r="D342" s="70"/>
      <c r="E342" s="70"/>
      <c r="F342" s="70"/>
      <c r="G342" s="70"/>
      <c r="H342" s="70"/>
      <c r="I342" s="70"/>
    </row>
    <row r="343" spans="4:9" x14ac:dyDescent="0.55000000000000004">
      <c r="D343" s="70"/>
      <c r="E343" s="70"/>
      <c r="F343" s="70"/>
      <c r="G343" s="70"/>
      <c r="H343" s="70"/>
      <c r="I343" s="70"/>
    </row>
    <row r="344" spans="4:9" x14ac:dyDescent="0.55000000000000004">
      <c r="D344" s="70"/>
      <c r="E344" s="70"/>
      <c r="F344" s="70"/>
      <c r="G344" s="70"/>
      <c r="H344" s="70"/>
      <c r="I344" s="70"/>
    </row>
    <row r="345" spans="4:9" x14ac:dyDescent="0.55000000000000004">
      <c r="D345" s="70"/>
      <c r="E345" s="70"/>
      <c r="F345" s="70"/>
      <c r="G345" s="70"/>
      <c r="H345" s="70"/>
      <c r="I345" s="70"/>
    </row>
    <row r="346" spans="4:9" x14ac:dyDescent="0.55000000000000004">
      <c r="D346" s="70"/>
      <c r="E346" s="70"/>
      <c r="F346" s="70"/>
      <c r="G346" s="70"/>
      <c r="H346" s="70"/>
      <c r="I346" s="70"/>
    </row>
    <row r="347" spans="4:9" x14ac:dyDescent="0.55000000000000004">
      <c r="D347" s="70"/>
      <c r="E347" s="70"/>
      <c r="F347" s="70"/>
      <c r="G347" s="70"/>
      <c r="H347" s="70"/>
      <c r="I347" s="70"/>
    </row>
    <row r="348" spans="4:9" x14ac:dyDescent="0.55000000000000004">
      <c r="D348" s="70"/>
      <c r="E348" s="70"/>
      <c r="F348" s="70"/>
      <c r="G348" s="70"/>
      <c r="H348" s="70"/>
      <c r="I348" s="70"/>
    </row>
    <row r="349" spans="4:9" x14ac:dyDescent="0.55000000000000004">
      <c r="D349" s="70"/>
      <c r="E349" s="70"/>
      <c r="F349" s="70"/>
      <c r="G349" s="70"/>
      <c r="H349" s="70"/>
      <c r="I349" s="70"/>
    </row>
    <row r="350" spans="4:9" x14ac:dyDescent="0.55000000000000004">
      <c r="D350" s="70"/>
      <c r="E350" s="70"/>
      <c r="F350" s="70"/>
      <c r="G350" s="70"/>
      <c r="H350" s="70"/>
      <c r="I350" s="70"/>
    </row>
    <row r="351" spans="4:9" x14ac:dyDescent="0.55000000000000004">
      <c r="D351" s="70"/>
      <c r="E351" s="70"/>
      <c r="F351" s="70"/>
      <c r="G351" s="70"/>
      <c r="H351" s="70"/>
      <c r="I351" s="70"/>
    </row>
    <row r="352" spans="4:9" x14ac:dyDescent="0.55000000000000004">
      <c r="D352" s="70"/>
      <c r="E352" s="70"/>
      <c r="F352" s="70"/>
      <c r="G352" s="70"/>
      <c r="H352" s="70"/>
      <c r="I352" s="70"/>
    </row>
    <row r="353" spans="4:9" x14ac:dyDescent="0.55000000000000004">
      <c r="D353" s="70"/>
      <c r="E353" s="70"/>
      <c r="F353" s="70"/>
      <c r="G353" s="70"/>
      <c r="H353" s="70"/>
      <c r="I353" s="70"/>
    </row>
    <row r="354" spans="4:9" x14ac:dyDescent="0.55000000000000004">
      <c r="D354" s="70"/>
      <c r="E354" s="70"/>
      <c r="F354" s="70"/>
      <c r="G354" s="70"/>
      <c r="H354" s="70"/>
      <c r="I354" s="70"/>
    </row>
    <row r="355" spans="4:9" x14ac:dyDescent="0.55000000000000004">
      <c r="D355" s="70"/>
      <c r="E355" s="70"/>
      <c r="F355" s="70"/>
      <c r="G355" s="70"/>
      <c r="H355" s="70"/>
      <c r="I355" s="70"/>
    </row>
    <row r="356" spans="4:9" x14ac:dyDescent="0.55000000000000004">
      <c r="D356" s="70"/>
      <c r="E356" s="70"/>
      <c r="F356" s="70"/>
      <c r="G356" s="70"/>
      <c r="H356" s="70"/>
      <c r="I356" s="70"/>
    </row>
    <row r="357" spans="4:9" x14ac:dyDescent="0.55000000000000004">
      <c r="D357" s="70"/>
      <c r="E357" s="70"/>
      <c r="F357" s="70"/>
      <c r="G357" s="70"/>
      <c r="H357" s="70"/>
      <c r="I357" s="70"/>
    </row>
    <row r="358" spans="4:9" x14ac:dyDescent="0.55000000000000004">
      <c r="D358" s="70"/>
      <c r="E358" s="70"/>
      <c r="F358" s="70"/>
      <c r="G358" s="70"/>
      <c r="H358" s="70"/>
      <c r="I358" s="70"/>
    </row>
    <row r="359" spans="4:9" x14ac:dyDescent="0.55000000000000004">
      <c r="D359" s="70"/>
      <c r="E359" s="70"/>
      <c r="F359" s="70"/>
      <c r="G359" s="70"/>
      <c r="H359" s="70"/>
      <c r="I359" s="70"/>
    </row>
    <row r="360" spans="4:9" x14ac:dyDescent="0.55000000000000004">
      <c r="D360" s="70"/>
      <c r="E360" s="70"/>
      <c r="F360" s="70"/>
      <c r="G360" s="70"/>
      <c r="H360" s="70"/>
      <c r="I360" s="70"/>
    </row>
    <row r="361" spans="4:9" x14ac:dyDescent="0.55000000000000004">
      <c r="D361" s="70"/>
      <c r="E361" s="70"/>
      <c r="F361" s="70"/>
      <c r="G361" s="70"/>
      <c r="H361" s="70"/>
      <c r="I361" s="70"/>
    </row>
    <row r="362" spans="4:9" x14ac:dyDescent="0.55000000000000004">
      <c r="D362" s="70"/>
      <c r="E362" s="70"/>
      <c r="F362" s="70"/>
      <c r="G362" s="70"/>
      <c r="H362" s="70"/>
      <c r="I362" s="70"/>
    </row>
    <row r="363" spans="4:9" x14ac:dyDescent="0.55000000000000004">
      <c r="D363" s="70"/>
      <c r="E363" s="70"/>
      <c r="F363" s="70"/>
      <c r="G363" s="70"/>
      <c r="H363" s="70"/>
      <c r="I363" s="70"/>
    </row>
    <row r="364" spans="4:9" x14ac:dyDescent="0.55000000000000004">
      <c r="D364" s="70"/>
      <c r="E364" s="70"/>
      <c r="F364" s="70"/>
      <c r="G364" s="70"/>
      <c r="H364" s="70"/>
      <c r="I364" s="70"/>
    </row>
    <row r="365" spans="4:9" x14ac:dyDescent="0.55000000000000004">
      <c r="D365" s="70"/>
      <c r="E365" s="70"/>
      <c r="F365" s="70"/>
      <c r="G365" s="70"/>
      <c r="H365" s="70"/>
      <c r="I365" s="70"/>
    </row>
    <row r="366" spans="4:9" x14ac:dyDescent="0.55000000000000004">
      <c r="D366" s="70"/>
      <c r="E366" s="70"/>
      <c r="F366" s="70"/>
      <c r="G366" s="70"/>
      <c r="H366" s="70"/>
      <c r="I366" s="70"/>
    </row>
    <row r="367" spans="4:9" x14ac:dyDescent="0.55000000000000004">
      <c r="D367" s="70"/>
      <c r="E367" s="70"/>
      <c r="F367" s="70"/>
      <c r="G367" s="70"/>
      <c r="H367" s="70"/>
      <c r="I367" s="70"/>
    </row>
    <row r="368" spans="4:9" x14ac:dyDescent="0.55000000000000004">
      <c r="D368" s="70"/>
      <c r="E368" s="70"/>
      <c r="F368" s="70"/>
      <c r="G368" s="70"/>
      <c r="H368" s="70"/>
      <c r="I368" s="70"/>
    </row>
    <row r="369" spans="4:9" x14ac:dyDescent="0.55000000000000004">
      <c r="D369" s="70"/>
      <c r="E369" s="70"/>
      <c r="F369" s="70"/>
      <c r="G369" s="70"/>
      <c r="H369" s="70"/>
      <c r="I369" s="70"/>
    </row>
    <row r="370" spans="4:9" x14ac:dyDescent="0.55000000000000004">
      <c r="D370" s="70"/>
      <c r="E370" s="70"/>
      <c r="F370" s="70"/>
      <c r="G370" s="70"/>
      <c r="H370" s="70"/>
      <c r="I370" s="70"/>
    </row>
    <row r="371" spans="4:9" x14ac:dyDescent="0.55000000000000004">
      <c r="D371" s="70"/>
      <c r="E371" s="70"/>
      <c r="F371" s="70"/>
      <c r="G371" s="70"/>
      <c r="H371" s="70"/>
      <c r="I371" s="70"/>
    </row>
    <row r="372" spans="4:9" x14ac:dyDescent="0.55000000000000004">
      <c r="D372" s="70"/>
      <c r="E372" s="70"/>
      <c r="F372" s="70"/>
      <c r="G372" s="70"/>
      <c r="H372" s="70"/>
      <c r="I372" s="70"/>
    </row>
    <row r="373" spans="4:9" x14ac:dyDescent="0.55000000000000004">
      <c r="D373" s="70"/>
      <c r="E373" s="70"/>
      <c r="F373" s="70"/>
      <c r="G373" s="70"/>
      <c r="H373" s="70"/>
      <c r="I373" s="70"/>
    </row>
    <row r="374" spans="4:9" x14ac:dyDescent="0.55000000000000004">
      <c r="D374" s="70"/>
      <c r="E374" s="70"/>
      <c r="F374" s="70"/>
      <c r="G374" s="70"/>
      <c r="H374" s="70"/>
      <c r="I374" s="70"/>
    </row>
    <row r="375" spans="4:9" x14ac:dyDescent="0.55000000000000004">
      <c r="D375" s="70"/>
      <c r="E375" s="70"/>
      <c r="F375" s="70"/>
      <c r="G375" s="70"/>
      <c r="H375" s="70"/>
      <c r="I375" s="70"/>
    </row>
    <row r="376" spans="4:9" x14ac:dyDescent="0.55000000000000004">
      <c r="D376" s="70"/>
      <c r="E376" s="70"/>
      <c r="F376" s="70"/>
      <c r="G376" s="70"/>
      <c r="H376" s="70"/>
      <c r="I376" s="70"/>
    </row>
    <row r="377" spans="4:9" x14ac:dyDescent="0.55000000000000004">
      <c r="D377" s="70"/>
      <c r="E377" s="70"/>
      <c r="F377" s="70"/>
      <c r="G377" s="70"/>
      <c r="H377" s="70"/>
      <c r="I377" s="70"/>
    </row>
    <row r="378" spans="4:9" x14ac:dyDescent="0.55000000000000004">
      <c r="D378" s="70"/>
      <c r="E378" s="70"/>
      <c r="F378" s="70"/>
      <c r="G378" s="70"/>
      <c r="H378" s="70"/>
      <c r="I378" s="70"/>
    </row>
    <row r="379" spans="4:9" x14ac:dyDescent="0.55000000000000004">
      <c r="D379" s="70"/>
      <c r="E379" s="70"/>
      <c r="F379" s="70"/>
      <c r="G379" s="70"/>
      <c r="H379" s="70"/>
      <c r="I379" s="70"/>
    </row>
    <row r="380" spans="4:9" x14ac:dyDescent="0.55000000000000004">
      <c r="D380" s="70"/>
      <c r="E380" s="70"/>
      <c r="F380" s="70"/>
      <c r="G380" s="70"/>
      <c r="H380" s="70"/>
      <c r="I380" s="70"/>
    </row>
    <row r="381" spans="4:9" x14ac:dyDescent="0.55000000000000004">
      <c r="D381" s="70"/>
      <c r="E381" s="70"/>
      <c r="F381" s="70"/>
      <c r="G381" s="70"/>
      <c r="H381" s="70"/>
      <c r="I381" s="70"/>
    </row>
    <row r="382" spans="4:9" x14ac:dyDescent="0.55000000000000004">
      <c r="D382" s="70"/>
      <c r="E382" s="70"/>
      <c r="F382" s="70"/>
      <c r="G382" s="70"/>
      <c r="H382" s="70"/>
      <c r="I382" s="70"/>
    </row>
    <row r="383" spans="4:9" x14ac:dyDescent="0.55000000000000004">
      <c r="D383" s="70"/>
      <c r="E383" s="70"/>
      <c r="F383" s="70"/>
      <c r="G383" s="70"/>
      <c r="H383" s="70"/>
      <c r="I383" s="70"/>
    </row>
    <row r="384" spans="4:9" x14ac:dyDescent="0.55000000000000004">
      <c r="D384" s="70"/>
      <c r="E384" s="70"/>
      <c r="F384" s="70"/>
      <c r="G384" s="70"/>
      <c r="H384" s="70"/>
      <c r="I384" s="70"/>
    </row>
    <row r="385" spans="4:9" x14ac:dyDescent="0.55000000000000004">
      <c r="D385" s="70"/>
      <c r="E385" s="70"/>
      <c r="F385" s="70"/>
      <c r="G385" s="70"/>
      <c r="H385" s="70"/>
      <c r="I385" s="70"/>
    </row>
    <row r="386" spans="4:9" x14ac:dyDescent="0.55000000000000004">
      <c r="D386" s="70"/>
      <c r="E386" s="70"/>
      <c r="F386" s="70"/>
      <c r="G386" s="70"/>
      <c r="H386" s="70"/>
      <c r="I386" s="70"/>
    </row>
    <row r="387" spans="4:9" x14ac:dyDescent="0.55000000000000004">
      <c r="D387" s="70"/>
      <c r="E387" s="70"/>
      <c r="F387" s="70"/>
      <c r="G387" s="70"/>
      <c r="H387" s="70"/>
      <c r="I387" s="70"/>
    </row>
    <row r="388" spans="4:9" x14ac:dyDescent="0.55000000000000004">
      <c r="D388" s="70"/>
      <c r="E388" s="70"/>
      <c r="F388" s="70"/>
      <c r="G388" s="70"/>
      <c r="H388" s="70"/>
      <c r="I388" s="70"/>
    </row>
    <row r="389" spans="4:9" x14ac:dyDescent="0.55000000000000004">
      <c r="D389" s="70"/>
      <c r="E389" s="70"/>
      <c r="F389" s="70"/>
      <c r="G389" s="70"/>
      <c r="H389" s="70"/>
      <c r="I389" s="70"/>
    </row>
    <row r="390" spans="4:9" x14ac:dyDescent="0.55000000000000004">
      <c r="D390" s="70"/>
      <c r="E390" s="70"/>
      <c r="F390" s="70"/>
      <c r="G390" s="70"/>
      <c r="H390" s="70"/>
      <c r="I390" s="70"/>
    </row>
    <row r="391" spans="4:9" x14ac:dyDescent="0.55000000000000004">
      <c r="D391" s="70"/>
      <c r="E391" s="70"/>
      <c r="F391" s="70"/>
      <c r="G391" s="70"/>
      <c r="H391" s="70"/>
      <c r="I391" s="70"/>
    </row>
    <row r="392" spans="4:9" x14ac:dyDescent="0.55000000000000004">
      <c r="D392" s="70"/>
      <c r="E392" s="70"/>
      <c r="F392" s="70"/>
      <c r="G392" s="70"/>
      <c r="H392" s="70"/>
      <c r="I392" s="70"/>
    </row>
    <row r="393" spans="4:9" x14ac:dyDescent="0.55000000000000004">
      <c r="D393" s="70"/>
      <c r="E393" s="70"/>
      <c r="F393" s="70"/>
      <c r="G393" s="70"/>
      <c r="H393" s="70"/>
      <c r="I393" s="70"/>
    </row>
    <row r="394" spans="4:9" x14ac:dyDescent="0.55000000000000004">
      <c r="D394" s="70"/>
      <c r="E394" s="70"/>
      <c r="F394" s="70"/>
      <c r="G394" s="70"/>
      <c r="H394" s="70"/>
      <c r="I394" s="70"/>
    </row>
    <row r="395" spans="4:9" x14ac:dyDescent="0.55000000000000004">
      <c r="D395" s="70"/>
      <c r="E395" s="70"/>
      <c r="F395" s="70"/>
      <c r="G395" s="70"/>
      <c r="H395" s="70"/>
      <c r="I395" s="70"/>
    </row>
    <row r="396" spans="4:9" x14ac:dyDescent="0.55000000000000004">
      <c r="D396" s="70"/>
      <c r="E396" s="70"/>
      <c r="F396" s="70"/>
      <c r="G396" s="70"/>
      <c r="H396" s="70"/>
      <c r="I396" s="70"/>
    </row>
    <row r="397" spans="4:9" x14ac:dyDescent="0.55000000000000004">
      <c r="D397" s="70"/>
      <c r="E397" s="70"/>
      <c r="F397" s="70"/>
      <c r="G397" s="70"/>
      <c r="H397" s="70"/>
      <c r="I397" s="70"/>
    </row>
    <row r="398" spans="4:9" x14ac:dyDescent="0.55000000000000004">
      <c r="D398" s="70"/>
      <c r="E398" s="70"/>
      <c r="F398" s="70"/>
      <c r="G398" s="70"/>
      <c r="H398" s="70"/>
      <c r="I398" s="70"/>
    </row>
    <row r="399" spans="4:9" x14ac:dyDescent="0.55000000000000004">
      <c r="D399" s="70"/>
      <c r="E399" s="70"/>
      <c r="F399" s="70"/>
      <c r="G399" s="70"/>
      <c r="H399" s="70"/>
      <c r="I399" s="70"/>
    </row>
    <row r="400" spans="4:9" x14ac:dyDescent="0.55000000000000004">
      <c r="D400" s="70"/>
      <c r="E400" s="70"/>
      <c r="F400" s="70"/>
      <c r="G400" s="70"/>
      <c r="H400" s="70"/>
      <c r="I400" s="70"/>
    </row>
    <row r="401" spans="4:9" x14ac:dyDescent="0.55000000000000004">
      <c r="D401" s="70"/>
      <c r="E401" s="70"/>
      <c r="F401" s="70"/>
      <c r="G401" s="70"/>
      <c r="H401" s="70"/>
      <c r="I401" s="70"/>
    </row>
    <row r="402" spans="4:9" x14ac:dyDescent="0.55000000000000004">
      <c r="D402" s="70"/>
      <c r="E402" s="70"/>
      <c r="F402" s="70"/>
      <c r="G402" s="70"/>
      <c r="H402" s="70"/>
      <c r="I402" s="70"/>
    </row>
    <row r="403" spans="4:9" x14ac:dyDescent="0.55000000000000004">
      <c r="D403" s="70"/>
      <c r="E403" s="70"/>
      <c r="F403" s="70"/>
      <c r="G403" s="70"/>
      <c r="H403" s="70"/>
      <c r="I403" s="70"/>
    </row>
    <row r="404" spans="4:9" x14ac:dyDescent="0.55000000000000004">
      <c r="D404" s="70"/>
      <c r="E404" s="70"/>
      <c r="F404" s="70"/>
      <c r="G404" s="70"/>
      <c r="H404" s="70"/>
      <c r="I404" s="70"/>
    </row>
    <row r="405" spans="4:9" x14ac:dyDescent="0.55000000000000004">
      <c r="D405" s="70"/>
      <c r="E405" s="70"/>
      <c r="F405" s="70"/>
      <c r="G405" s="70"/>
      <c r="H405" s="70"/>
      <c r="I405" s="70"/>
    </row>
    <row r="406" spans="4:9" x14ac:dyDescent="0.55000000000000004">
      <c r="D406" s="70"/>
      <c r="E406" s="70"/>
      <c r="F406" s="70"/>
      <c r="G406" s="70"/>
      <c r="H406" s="70"/>
      <c r="I406" s="70"/>
    </row>
    <row r="407" spans="4:9" x14ac:dyDescent="0.55000000000000004">
      <c r="D407" s="70"/>
      <c r="E407" s="70"/>
      <c r="F407" s="70"/>
      <c r="G407" s="70"/>
      <c r="H407" s="70"/>
      <c r="I407" s="70"/>
    </row>
    <row r="408" spans="4:9" x14ac:dyDescent="0.55000000000000004">
      <c r="D408" s="70"/>
      <c r="E408" s="70"/>
      <c r="F408" s="70"/>
      <c r="G408" s="70"/>
      <c r="H408" s="70"/>
      <c r="I408" s="70"/>
    </row>
    <row r="409" spans="4:9" x14ac:dyDescent="0.55000000000000004">
      <c r="D409" s="70"/>
      <c r="E409" s="70"/>
      <c r="F409" s="70"/>
      <c r="G409" s="70"/>
      <c r="H409" s="70"/>
      <c r="I409" s="70"/>
    </row>
    <row r="410" spans="4:9" x14ac:dyDescent="0.55000000000000004">
      <c r="D410" s="70"/>
      <c r="E410" s="70"/>
      <c r="F410" s="70"/>
      <c r="G410" s="70"/>
      <c r="H410" s="70"/>
      <c r="I410" s="70"/>
    </row>
    <row r="411" spans="4:9" x14ac:dyDescent="0.55000000000000004">
      <c r="D411" s="70"/>
      <c r="E411" s="70"/>
      <c r="F411" s="70"/>
      <c r="G411" s="70"/>
      <c r="H411" s="70"/>
      <c r="I411" s="70"/>
    </row>
    <row r="412" spans="4:9" x14ac:dyDescent="0.55000000000000004">
      <c r="D412" s="70"/>
      <c r="E412" s="70"/>
      <c r="F412" s="70"/>
      <c r="G412" s="70"/>
      <c r="H412" s="70"/>
      <c r="I412" s="70"/>
    </row>
    <row r="413" spans="4:9" x14ac:dyDescent="0.55000000000000004">
      <c r="D413" s="70"/>
      <c r="E413" s="70"/>
      <c r="F413" s="70"/>
      <c r="G413" s="70"/>
      <c r="H413" s="70"/>
      <c r="I413" s="70"/>
    </row>
    <row r="414" spans="4:9" x14ac:dyDescent="0.55000000000000004">
      <c r="D414" s="70"/>
      <c r="E414" s="70"/>
      <c r="F414" s="70"/>
      <c r="G414" s="70"/>
      <c r="H414" s="70"/>
      <c r="I414" s="70"/>
    </row>
    <row r="415" spans="4:9" x14ac:dyDescent="0.55000000000000004">
      <c r="D415" s="70"/>
      <c r="E415" s="70"/>
      <c r="F415" s="70"/>
      <c r="G415" s="70"/>
      <c r="H415" s="70"/>
      <c r="I415" s="70"/>
    </row>
    <row r="416" spans="4:9" x14ac:dyDescent="0.55000000000000004">
      <c r="D416" s="70"/>
      <c r="E416" s="70"/>
      <c r="F416" s="70"/>
      <c r="G416" s="70"/>
      <c r="H416" s="70"/>
      <c r="I416" s="70"/>
    </row>
    <row r="417" spans="4:9" x14ac:dyDescent="0.55000000000000004">
      <c r="D417" s="70"/>
      <c r="E417" s="70"/>
      <c r="F417" s="70"/>
      <c r="G417" s="70"/>
      <c r="H417" s="70"/>
      <c r="I417" s="70"/>
    </row>
    <row r="418" spans="4:9" x14ac:dyDescent="0.55000000000000004">
      <c r="D418" s="70"/>
      <c r="E418" s="70"/>
      <c r="F418" s="70"/>
      <c r="G418" s="70"/>
      <c r="H418" s="70"/>
      <c r="I418" s="70"/>
    </row>
    <row r="419" spans="4:9" x14ac:dyDescent="0.55000000000000004">
      <c r="D419" s="70"/>
      <c r="E419" s="70"/>
      <c r="F419" s="70"/>
      <c r="G419" s="70"/>
      <c r="H419" s="70"/>
      <c r="I419" s="70"/>
    </row>
    <row r="420" spans="4:9" x14ac:dyDescent="0.55000000000000004">
      <c r="D420" s="70"/>
      <c r="E420" s="70"/>
      <c r="F420" s="70"/>
      <c r="G420" s="70"/>
      <c r="H420" s="70"/>
      <c r="I420" s="70"/>
    </row>
    <row r="421" spans="4:9" x14ac:dyDescent="0.55000000000000004">
      <c r="D421" s="70"/>
      <c r="E421" s="70"/>
      <c r="F421" s="70"/>
      <c r="G421" s="70"/>
      <c r="H421" s="70"/>
      <c r="I421" s="70"/>
    </row>
    <row r="422" spans="4:9" x14ac:dyDescent="0.55000000000000004">
      <c r="D422" s="70"/>
      <c r="E422" s="70"/>
      <c r="F422" s="70"/>
      <c r="G422" s="70"/>
      <c r="H422" s="70"/>
      <c r="I422" s="70"/>
    </row>
    <row r="423" spans="4:9" x14ac:dyDescent="0.55000000000000004">
      <c r="D423" s="70"/>
      <c r="E423" s="70"/>
      <c r="F423" s="70"/>
      <c r="G423" s="70"/>
      <c r="H423" s="70"/>
      <c r="I423" s="70"/>
    </row>
    <row r="424" spans="4:9" x14ac:dyDescent="0.55000000000000004">
      <c r="D424" s="70"/>
      <c r="E424" s="70"/>
      <c r="F424" s="70"/>
      <c r="G424" s="70"/>
      <c r="H424" s="70"/>
      <c r="I424" s="70"/>
    </row>
    <row r="425" spans="4:9" x14ac:dyDescent="0.55000000000000004">
      <c r="D425" s="70"/>
      <c r="E425" s="70"/>
      <c r="F425" s="70"/>
      <c r="G425" s="70"/>
      <c r="H425" s="70"/>
      <c r="I425" s="70"/>
    </row>
    <row r="426" spans="4:9" x14ac:dyDescent="0.55000000000000004">
      <c r="D426" s="70"/>
      <c r="E426" s="70"/>
      <c r="F426" s="70"/>
      <c r="G426" s="70"/>
      <c r="H426" s="70"/>
      <c r="I426" s="70"/>
    </row>
    <row r="427" spans="4:9" x14ac:dyDescent="0.55000000000000004">
      <c r="D427" s="70"/>
      <c r="E427" s="70"/>
      <c r="F427" s="70"/>
      <c r="G427" s="70"/>
      <c r="H427" s="70"/>
      <c r="I427" s="70"/>
    </row>
    <row r="428" spans="4:9" x14ac:dyDescent="0.55000000000000004">
      <c r="D428" s="70"/>
      <c r="E428" s="70"/>
      <c r="F428" s="70"/>
      <c r="G428" s="70"/>
      <c r="H428" s="70"/>
      <c r="I428" s="70"/>
    </row>
    <row r="429" spans="4:9" x14ac:dyDescent="0.55000000000000004">
      <c r="D429" s="70"/>
      <c r="E429" s="70"/>
      <c r="F429" s="70"/>
      <c r="G429" s="70"/>
      <c r="H429" s="70"/>
      <c r="I429" s="70"/>
    </row>
    <row r="430" spans="4:9" x14ac:dyDescent="0.55000000000000004">
      <c r="D430" s="70"/>
      <c r="E430" s="70"/>
      <c r="F430" s="70"/>
      <c r="G430" s="70"/>
      <c r="H430" s="70"/>
      <c r="I430" s="70"/>
    </row>
    <row r="431" spans="4:9" x14ac:dyDescent="0.55000000000000004">
      <c r="D431" s="70"/>
      <c r="E431" s="70"/>
      <c r="F431" s="70"/>
      <c r="G431" s="70"/>
      <c r="H431" s="70"/>
      <c r="I431" s="70"/>
    </row>
    <row r="432" spans="4:9" x14ac:dyDescent="0.55000000000000004">
      <c r="D432" s="70"/>
      <c r="E432" s="70"/>
      <c r="F432" s="70"/>
      <c r="G432" s="70"/>
      <c r="H432" s="70"/>
      <c r="I432" s="70"/>
    </row>
    <row r="433" spans="4:9" x14ac:dyDescent="0.55000000000000004">
      <c r="D433" s="70"/>
      <c r="E433" s="70"/>
      <c r="F433" s="70"/>
      <c r="G433" s="70"/>
      <c r="H433" s="70"/>
      <c r="I433" s="70"/>
    </row>
    <row r="434" spans="4:9" x14ac:dyDescent="0.55000000000000004">
      <c r="D434" s="70"/>
      <c r="E434" s="70"/>
      <c r="F434" s="70"/>
      <c r="G434" s="70"/>
      <c r="H434" s="70"/>
      <c r="I434" s="70"/>
    </row>
    <row r="435" spans="4:9" x14ac:dyDescent="0.55000000000000004">
      <c r="D435" s="70"/>
      <c r="E435" s="70"/>
      <c r="F435" s="70"/>
      <c r="G435" s="70"/>
      <c r="H435" s="70"/>
      <c r="I435" s="70"/>
    </row>
    <row r="436" spans="4:9" x14ac:dyDescent="0.55000000000000004">
      <c r="D436" s="70"/>
      <c r="E436" s="70"/>
      <c r="F436" s="70"/>
      <c r="G436" s="70"/>
      <c r="H436" s="70"/>
      <c r="I436" s="70"/>
    </row>
    <row r="437" spans="4:9" x14ac:dyDescent="0.55000000000000004">
      <c r="D437" s="70"/>
      <c r="E437" s="70"/>
      <c r="F437" s="70"/>
      <c r="G437" s="70"/>
      <c r="H437" s="70"/>
      <c r="I437" s="70"/>
    </row>
    <row r="438" spans="4:9" x14ac:dyDescent="0.55000000000000004">
      <c r="D438" s="70"/>
      <c r="E438" s="70"/>
      <c r="F438" s="70"/>
      <c r="G438" s="70"/>
      <c r="H438" s="70"/>
      <c r="I438" s="70"/>
    </row>
    <row r="439" spans="4:9" x14ac:dyDescent="0.55000000000000004">
      <c r="D439" s="70"/>
      <c r="E439" s="70"/>
      <c r="F439" s="70"/>
      <c r="G439" s="70"/>
      <c r="H439" s="70"/>
      <c r="I439" s="70"/>
    </row>
    <row r="440" spans="4:9" x14ac:dyDescent="0.55000000000000004">
      <c r="D440" s="70"/>
      <c r="E440" s="70"/>
      <c r="F440" s="70"/>
      <c r="G440" s="70"/>
      <c r="H440" s="70"/>
      <c r="I440" s="70"/>
    </row>
    <row r="441" spans="4:9" x14ac:dyDescent="0.55000000000000004">
      <c r="D441" s="70"/>
      <c r="E441" s="70"/>
      <c r="F441" s="70"/>
      <c r="G441" s="70"/>
      <c r="H441" s="70"/>
      <c r="I441" s="70"/>
    </row>
    <row r="442" spans="4:9" x14ac:dyDescent="0.55000000000000004">
      <c r="D442" s="70"/>
      <c r="E442" s="70"/>
      <c r="F442" s="70"/>
      <c r="G442" s="70"/>
      <c r="H442" s="70"/>
      <c r="I442" s="70"/>
    </row>
    <row r="443" spans="4:9" x14ac:dyDescent="0.55000000000000004">
      <c r="D443" s="70"/>
      <c r="E443" s="70"/>
      <c r="F443" s="70"/>
      <c r="G443" s="70"/>
      <c r="H443" s="70"/>
      <c r="I443" s="70"/>
    </row>
    <row r="444" spans="4:9" x14ac:dyDescent="0.55000000000000004">
      <c r="D444" s="70"/>
      <c r="E444" s="70"/>
      <c r="F444" s="70"/>
      <c r="G444" s="70"/>
      <c r="H444" s="70"/>
      <c r="I444" s="70"/>
    </row>
    <row r="445" spans="4:9" x14ac:dyDescent="0.55000000000000004">
      <c r="D445" s="70"/>
      <c r="E445" s="70"/>
      <c r="F445" s="70"/>
      <c r="G445" s="70"/>
      <c r="H445" s="70"/>
      <c r="I445" s="70"/>
    </row>
    <row r="446" spans="4:9" x14ac:dyDescent="0.55000000000000004">
      <c r="D446" s="70"/>
      <c r="E446" s="70"/>
      <c r="F446" s="70"/>
      <c r="G446" s="70"/>
      <c r="H446" s="70"/>
      <c r="I446" s="70"/>
    </row>
    <row r="447" spans="4:9" x14ac:dyDescent="0.55000000000000004">
      <c r="D447" s="70"/>
      <c r="E447" s="70"/>
      <c r="F447" s="70"/>
      <c r="G447" s="70"/>
      <c r="H447" s="70"/>
      <c r="I447" s="70"/>
    </row>
    <row r="448" spans="4:9" x14ac:dyDescent="0.55000000000000004">
      <c r="D448" s="70"/>
      <c r="E448" s="70"/>
      <c r="F448" s="70"/>
      <c r="G448" s="70"/>
      <c r="H448" s="70"/>
      <c r="I448" s="70"/>
    </row>
    <row r="449" spans="4:9" x14ac:dyDescent="0.55000000000000004">
      <c r="D449" s="70"/>
      <c r="E449" s="70"/>
      <c r="F449" s="70"/>
      <c r="G449" s="70"/>
      <c r="H449" s="70"/>
      <c r="I449" s="70"/>
    </row>
    <row r="450" spans="4:9" x14ac:dyDescent="0.55000000000000004">
      <c r="D450" s="70"/>
      <c r="E450" s="70"/>
      <c r="F450" s="70"/>
      <c r="G450" s="70"/>
      <c r="H450" s="70"/>
      <c r="I450" s="70"/>
    </row>
    <row r="451" spans="4:9" x14ac:dyDescent="0.55000000000000004">
      <c r="D451" s="70"/>
      <c r="E451" s="70"/>
      <c r="F451" s="70"/>
      <c r="G451" s="70"/>
      <c r="H451" s="70"/>
      <c r="I451" s="70"/>
    </row>
    <row r="452" spans="4:9" x14ac:dyDescent="0.55000000000000004">
      <c r="D452" s="70"/>
      <c r="E452" s="70"/>
      <c r="F452" s="70"/>
      <c r="G452" s="70"/>
      <c r="H452" s="70"/>
      <c r="I452" s="70"/>
    </row>
    <row r="453" spans="4:9" x14ac:dyDescent="0.55000000000000004">
      <c r="D453" s="70"/>
      <c r="E453" s="70"/>
      <c r="F453" s="70"/>
      <c r="G453" s="70"/>
      <c r="H453" s="70"/>
      <c r="I453" s="70"/>
    </row>
    <row r="454" spans="4:9" x14ac:dyDescent="0.55000000000000004">
      <c r="D454" s="70"/>
      <c r="E454" s="70"/>
      <c r="F454" s="70"/>
      <c r="G454" s="70"/>
      <c r="H454" s="70"/>
      <c r="I454" s="70"/>
    </row>
    <row r="455" spans="4:9" x14ac:dyDescent="0.55000000000000004">
      <c r="D455" s="70"/>
      <c r="E455" s="70"/>
      <c r="F455" s="70"/>
      <c r="G455" s="70"/>
      <c r="H455" s="70"/>
      <c r="I455" s="70"/>
    </row>
    <row r="456" spans="4:9" x14ac:dyDescent="0.55000000000000004">
      <c r="D456" s="70"/>
      <c r="E456" s="70"/>
      <c r="F456" s="70"/>
      <c r="G456" s="70"/>
      <c r="H456" s="70"/>
      <c r="I456" s="70"/>
    </row>
    <row r="457" spans="4:9" x14ac:dyDescent="0.55000000000000004">
      <c r="D457" s="70"/>
      <c r="E457" s="70"/>
      <c r="F457" s="70"/>
      <c r="G457" s="70"/>
      <c r="H457" s="70"/>
      <c r="I457" s="70"/>
    </row>
    <row r="458" spans="4:9" x14ac:dyDescent="0.55000000000000004">
      <c r="D458" s="70"/>
      <c r="E458" s="70"/>
      <c r="F458" s="70"/>
      <c r="G458" s="70"/>
      <c r="H458" s="70"/>
      <c r="I458" s="70"/>
    </row>
    <row r="459" spans="4:9" x14ac:dyDescent="0.55000000000000004">
      <c r="D459" s="70"/>
      <c r="E459" s="70"/>
      <c r="F459" s="70"/>
      <c r="G459" s="70"/>
      <c r="H459" s="70"/>
      <c r="I459" s="70"/>
    </row>
    <row r="460" spans="4:9" x14ac:dyDescent="0.55000000000000004">
      <c r="D460" s="70"/>
      <c r="E460" s="70"/>
      <c r="F460" s="70"/>
      <c r="G460" s="70"/>
      <c r="H460" s="70"/>
      <c r="I460" s="70"/>
    </row>
    <row r="461" spans="4:9" x14ac:dyDescent="0.55000000000000004">
      <c r="D461" s="70"/>
      <c r="E461" s="70"/>
      <c r="F461" s="70"/>
      <c r="G461" s="70"/>
      <c r="H461" s="70"/>
      <c r="I461" s="70"/>
    </row>
    <row r="462" spans="4:9" x14ac:dyDescent="0.55000000000000004">
      <c r="D462" s="70"/>
      <c r="E462" s="70"/>
      <c r="F462" s="70"/>
      <c r="G462" s="70"/>
      <c r="H462" s="70"/>
      <c r="I462" s="70"/>
    </row>
    <row r="463" spans="4:9" x14ac:dyDescent="0.55000000000000004">
      <c r="D463" s="70"/>
      <c r="E463" s="70"/>
      <c r="F463" s="70"/>
      <c r="G463" s="70"/>
      <c r="H463" s="70"/>
      <c r="I463" s="70"/>
    </row>
    <row r="464" spans="4:9" x14ac:dyDescent="0.55000000000000004">
      <c r="D464" s="70"/>
      <c r="E464" s="70"/>
      <c r="F464" s="70"/>
      <c r="G464" s="70"/>
      <c r="H464" s="70"/>
      <c r="I464" s="70"/>
    </row>
    <row r="465" spans="4:9" x14ac:dyDescent="0.55000000000000004">
      <c r="D465" s="70"/>
      <c r="E465" s="70"/>
      <c r="F465" s="70"/>
      <c r="G465" s="70"/>
      <c r="H465" s="70"/>
      <c r="I465" s="70"/>
    </row>
    <row r="466" spans="4:9" x14ac:dyDescent="0.55000000000000004">
      <c r="D466" s="70"/>
      <c r="E466" s="70"/>
      <c r="F466" s="70"/>
      <c r="G466" s="70"/>
      <c r="H466" s="70"/>
      <c r="I466" s="70"/>
    </row>
    <row r="467" spans="4:9" x14ac:dyDescent="0.55000000000000004">
      <c r="D467" s="70"/>
      <c r="E467" s="70"/>
      <c r="F467" s="70"/>
      <c r="G467" s="70"/>
      <c r="H467" s="70"/>
      <c r="I467" s="70"/>
    </row>
    <row r="468" spans="4:9" x14ac:dyDescent="0.55000000000000004">
      <c r="D468" s="70"/>
      <c r="E468" s="70"/>
      <c r="F468" s="70"/>
      <c r="G468" s="70"/>
      <c r="H468" s="70"/>
      <c r="I468" s="70"/>
    </row>
    <row r="469" spans="4:9" x14ac:dyDescent="0.55000000000000004">
      <c r="D469" s="70"/>
      <c r="E469" s="70"/>
      <c r="F469" s="70"/>
      <c r="G469" s="70"/>
      <c r="H469" s="70"/>
      <c r="I469" s="70"/>
    </row>
    <row r="470" spans="4:9" x14ac:dyDescent="0.55000000000000004">
      <c r="D470" s="70"/>
      <c r="E470" s="70"/>
      <c r="F470" s="70"/>
      <c r="G470" s="70"/>
      <c r="H470" s="70"/>
      <c r="I470" s="70"/>
    </row>
    <row r="471" spans="4:9" x14ac:dyDescent="0.55000000000000004">
      <c r="D471" s="70"/>
      <c r="E471" s="70"/>
      <c r="F471" s="70"/>
      <c r="G471" s="70"/>
      <c r="H471" s="70"/>
      <c r="I471" s="70"/>
    </row>
    <row r="472" spans="4:9" x14ac:dyDescent="0.55000000000000004">
      <c r="D472" s="70"/>
      <c r="E472" s="70"/>
      <c r="F472" s="70"/>
      <c r="G472" s="70"/>
      <c r="H472" s="70"/>
      <c r="I472" s="70"/>
    </row>
    <row r="473" spans="4:9" x14ac:dyDescent="0.55000000000000004">
      <c r="D473" s="70"/>
      <c r="E473" s="70"/>
      <c r="F473" s="70"/>
      <c r="G473" s="70"/>
      <c r="H473" s="70"/>
      <c r="I473" s="70"/>
    </row>
    <row r="474" spans="4:9" x14ac:dyDescent="0.55000000000000004">
      <c r="D474" s="70"/>
      <c r="E474" s="70"/>
      <c r="F474" s="70"/>
      <c r="G474" s="70"/>
      <c r="H474" s="70"/>
      <c r="I474" s="70"/>
    </row>
    <row r="475" spans="4:9" x14ac:dyDescent="0.55000000000000004">
      <c r="D475" s="70"/>
      <c r="E475" s="70"/>
      <c r="F475" s="70"/>
      <c r="G475" s="70"/>
      <c r="H475" s="70"/>
      <c r="I475" s="70"/>
    </row>
    <row r="476" spans="4:9" x14ac:dyDescent="0.55000000000000004">
      <c r="D476" s="70"/>
      <c r="E476" s="70"/>
      <c r="F476" s="70"/>
      <c r="G476" s="70"/>
      <c r="H476" s="70"/>
      <c r="I476" s="70"/>
    </row>
    <row r="477" spans="4:9" x14ac:dyDescent="0.55000000000000004">
      <c r="D477" s="70"/>
      <c r="E477" s="70"/>
      <c r="F477" s="70"/>
      <c r="G477" s="70"/>
      <c r="H477" s="70"/>
      <c r="I477" s="70"/>
    </row>
    <row r="478" spans="4:9" x14ac:dyDescent="0.55000000000000004">
      <c r="D478" s="70"/>
      <c r="E478" s="70"/>
      <c r="F478" s="70"/>
      <c r="G478" s="70"/>
      <c r="H478" s="70"/>
      <c r="I478" s="70"/>
    </row>
    <row r="479" spans="4:9" x14ac:dyDescent="0.55000000000000004">
      <c r="D479" s="70"/>
      <c r="E479" s="70"/>
      <c r="F479" s="70"/>
      <c r="G479" s="70"/>
      <c r="H479" s="70"/>
      <c r="I479" s="70"/>
    </row>
    <row r="480" spans="4:9" x14ac:dyDescent="0.55000000000000004">
      <c r="D480" s="70"/>
      <c r="E480" s="70"/>
      <c r="F480" s="70"/>
      <c r="G480" s="70"/>
      <c r="H480" s="70"/>
      <c r="I480" s="70"/>
    </row>
    <row r="481" spans="4:9" x14ac:dyDescent="0.55000000000000004">
      <c r="D481" s="70"/>
      <c r="E481" s="70"/>
      <c r="F481" s="70"/>
      <c r="G481" s="70"/>
      <c r="H481" s="70"/>
      <c r="I481" s="70"/>
    </row>
    <row r="482" spans="4:9" x14ac:dyDescent="0.55000000000000004">
      <c r="D482" s="70"/>
      <c r="E482" s="70"/>
      <c r="F482" s="70"/>
      <c r="G482" s="70"/>
      <c r="H482" s="70"/>
      <c r="I482" s="70"/>
    </row>
    <row r="483" spans="4:9" x14ac:dyDescent="0.55000000000000004">
      <c r="D483" s="70"/>
      <c r="E483" s="70"/>
      <c r="F483" s="70"/>
      <c r="G483" s="70"/>
      <c r="H483" s="70"/>
      <c r="I483" s="70"/>
    </row>
    <row r="484" spans="4:9" x14ac:dyDescent="0.55000000000000004">
      <c r="D484" s="70"/>
      <c r="E484" s="70"/>
      <c r="F484" s="70"/>
      <c r="G484" s="70"/>
      <c r="H484" s="70"/>
      <c r="I484" s="70"/>
    </row>
    <row r="485" spans="4:9" x14ac:dyDescent="0.55000000000000004">
      <c r="D485" s="70"/>
      <c r="E485" s="70"/>
      <c r="F485" s="70"/>
      <c r="G485" s="70"/>
      <c r="H485" s="70"/>
      <c r="I485" s="70"/>
    </row>
    <row r="486" spans="4:9" x14ac:dyDescent="0.55000000000000004">
      <c r="D486" s="70"/>
      <c r="E486" s="70"/>
      <c r="F486" s="70"/>
      <c r="G486" s="70"/>
      <c r="H486" s="70"/>
      <c r="I486" s="70"/>
    </row>
    <row r="487" spans="4:9" x14ac:dyDescent="0.55000000000000004">
      <c r="D487" s="70"/>
      <c r="E487" s="70"/>
      <c r="F487" s="70"/>
      <c r="G487" s="70"/>
      <c r="H487" s="70"/>
      <c r="I487" s="70"/>
    </row>
    <row r="488" spans="4:9" x14ac:dyDescent="0.55000000000000004">
      <c r="D488" s="70"/>
      <c r="E488" s="70"/>
      <c r="F488" s="70"/>
      <c r="G488" s="70"/>
      <c r="H488" s="70"/>
      <c r="I488" s="70"/>
    </row>
    <row r="489" spans="4:9" x14ac:dyDescent="0.55000000000000004">
      <c r="D489" s="70"/>
      <c r="E489" s="70"/>
      <c r="F489" s="70"/>
      <c r="G489" s="70"/>
      <c r="H489" s="70"/>
      <c r="I489" s="70"/>
    </row>
    <row r="490" spans="4:9" x14ac:dyDescent="0.55000000000000004">
      <c r="D490" s="70"/>
      <c r="E490" s="70"/>
      <c r="F490" s="70"/>
      <c r="G490" s="70"/>
      <c r="H490" s="70"/>
      <c r="I490" s="70"/>
    </row>
    <row r="491" spans="4:9" x14ac:dyDescent="0.55000000000000004">
      <c r="D491" s="70"/>
      <c r="E491" s="70"/>
      <c r="F491" s="70"/>
      <c r="G491" s="70"/>
      <c r="H491" s="70"/>
      <c r="I491" s="70"/>
    </row>
    <row r="492" spans="4:9" x14ac:dyDescent="0.55000000000000004">
      <c r="D492" s="70"/>
      <c r="E492" s="70"/>
      <c r="F492" s="70"/>
      <c r="G492" s="70"/>
      <c r="H492" s="70"/>
      <c r="I492" s="70"/>
    </row>
    <row r="493" spans="4:9" x14ac:dyDescent="0.55000000000000004">
      <c r="D493" s="70"/>
      <c r="E493" s="70"/>
      <c r="F493" s="70"/>
      <c r="G493" s="70"/>
      <c r="H493" s="70"/>
      <c r="I493" s="70"/>
    </row>
    <row r="494" spans="4:9" x14ac:dyDescent="0.55000000000000004">
      <c r="D494" s="70"/>
      <c r="E494" s="70"/>
      <c r="F494" s="70"/>
      <c r="G494" s="70"/>
      <c r="H494" s="70"/>
      <c r="I494" s="70"/>
    </row>
    <row r="495" spans="4:9" x14ac:dyDescent="0.55000000000000004">
      <c r="D495" s="70"/>
      <c r="E495" s="70"/>
      <c r="F495" s="70"/>
      <c r="G495" s="70"/>
      <c r="H495" s="70"/>
      <c r="I495" s="70"/>
    </row>
    <row r="496" spans="4:9" x14ac:dyDescent="0.55000000000000004">
      <c r="D496" s="70"/>
      <c r="E496" s="70"/>
      <c r="F496" s="70"/>
      <c r="G496" s="70"/>
      <c r="H496" s="70"/>
      <c r="I496" s="70"/>
    </row>
    <row r="497" spans="4:9" x14ac:dyDescent="0.55000000000000004">
      <c r="D497" s="70"/>
      <c r="E497" s="70"/>
      <c r="F497" s="70"/>
      <c r="G497" s="70"/>
      <c r="H497" s="70"/>
      <c r="I497" s="70"/>
    </row>
    <row r="498" spans="4:9" x14ac:dyDescent="0.55000000000000004">
      <c r="D498" s="70"/>
      <c r="E498" s="70"/>
      <c r="F498" s="70"/>
      <c r="G498" s="70"/>
      <c r="H498" s="70"/>
      <c r="I498" s="70"/>
    </row>
    <row r="499" spans="4:9" x14ac:dyDescent="0.55000000000000004">
      <c r="D499" s="70"/>
      <c r="E499" s="70"/>
      <c r="F499" s="70"/>
      <c r="G499" s="70"/>
      <c r="H499" s="70"/>
      <c r="I499" s="70"/>
    </row>
    <row r="500" spans="4:9" x14ac:dyDescent="0.55000000000000004">
      <c r="D500" s="70"/>
      <c r="E500" s="70"/>
      <c r="F500" s="70"/>
      <c r="G500" s="70"/>
      <c r="H500" s="70"/>
      <c r="I500" s="70"/>
    </row>
    <row r="501" spans="4:9" x14ac:dyDescent="0.55000000000000004">
      <c r="D501" s="70"/>
      <c r="E501" s="70"/>
      <c r="F501" s="70"/>
      <c r="G501" s="70"/>
      <c r="H501" s="70"/>
      <c r="I501" s="70"/>
    </row>
    <row r="502" spans="4:9" x14ac:dyDescent="0.55000000000000004">
      <c r="D502" s="70"/>
      <c r="E502" s="70"/>
      <c r="F502" s="70"/>
      <c r="G502" s="70"/>
      <c r="H502" s="70"/>
      <c r="I502" s="70"/>
    </row>
    <row r="503" spans="4:9" x14ac:dyDescent="0.55000000000000004">
      <c r="D503" s="70"/>
      <c r="E503" s="70"/>
      <c r="F503" s="70"/>
      <c r="G503" s="70"/>
      <c r="H503" s="70"/>
      <c r="I503" s="70"/>
    </row>
    <row r="504" spans="4:9" x14ac:dyDescent="0.55000000000000004">
      <c r="D504" s="70"/>
      <c r="E504" s="70"/>
      <c r="F504" s="70"/>
      <c r="G504" s="70"/>
      <c r="H504" s="70"/>
      <c r="I504" s="70"/>
    </row>
    <row r="505" spans="4:9" x14ac:dyDescent="0.55000000000000004">
      <c r="D505" s="70"/>
      <c r="E505" s="70"/>
      <c r="F505" s="70"/>
      <c r="G505" s="70"/>
      <c r="H505" s="70"/>
      <c r="I505" s="70"/>
    </row>
    <row r="506" spans="4:9" x14ac:dyDescent="0.55000000000000004">
      <c r="D506" s="70"/>
      <c r="E506" s="70"/>
      <c r="F506" s="70"/>
      <c r="G506" s="70"/>
      <c r="H506" s="70"/>
      <c r="I506" s="70"/>
    </row>
    <row r="507" spans="4:9" x14ac:dyDescent="0.55000000000000004">
      <c r="D507" s="70"/>
      <c r="E507" s="70"/>
      <c r="F507" s="70"/>
      <c r="G507" s="70"/>
      <c r="H507" s="70"/>
      <c r="I507" s="70"/>
    </row>
    <row r="508" spans="4:9" x14ac:dyDescent="0.55000000000000004">
      <c r="D508" s="70"/>
      <c r="E508" s="70"/>
      <c r="F508" s="70"/>
      <c r="G508" s="70"/>
      <c r="H508" s="70"/>
      <c r="I508" s="70"/>
    </row>
    <row r="509" spans="4:9" x14ac:dyDescent="0.55000000000000004">
      <c r="D509" s="70"/>
      <c r="E509" s="70"/>
      <c r="F509" s="70"/>
      <c r="G509" s="70"/>
      <c r="H509" s="70"/>
      <c r="I509" s="70"/>
    </row>
    <row r="510" spans="4:9" x14ac:dyDescent="0.55000000000000004">
      <c r="D510" s="70"/>
      <c r="E510" s="70"/>
      <c r="F510" s="70"/>
      <c r="G510" s="70"/>
      <c r="H510" s="70"/>
      <c r="I510" s="70"/>
    </row>
    <row r="511" spans="4:9" x14ac:dyDescent="0.55000000000000004">
      <c r="D511" s="70"/>
      <c r="E511" s="70"/>
      <c r="F511" s="70"/>
      <c r="G511" s="70"/>
      <c r="H511" s="70"/>
      <c r="I511" s="70"/>
    </row>
    <row r="512" spans="4:9" x14ac:dyDescent="0.55000000000000004">
      <c r="D512" s="70"/>
      <c r="E512" s="70"/>
      <c r="F512" s="70"/>
      <c r="G512" s="70"/>
      <c r="H512" s="70"/>
      <c r="I512" s="70"/>
    </row>
    <row r="513" spans="4:9" x14ac:dyDescent="0.55000000000000004">
      <c r="D513" s="70"/>
      <c r="E513" s="70"/>
      <c r="F513" s="70"/>
      <c r="G513" s="70"/>
      <c r="H513" s="70"/>
      <c r="I513" s="70"/>
    </row>
    <row r="514" spans="4:9" x14ac:dyDescent="0.55000000000000004">
      <c r="D514" s="70"/>
      <c r="E514" s="70"/>
      <c r="F514" s="70"/>
      <c r="G514" s="70"/>
      <c r="H514" s="70"/>
      <c r="I514" s="70"/>
    </row>
    <row r="515" spans="4:9" x14ac:dyDescent="0.55000000000000004">
      <c r="D515" s="70"/>
      <c r="E515" s="70"/>
      <c r="F515" s="70"/>
      <c r="G515" s="70"/>
      <c r="H515" s="70"/>
      <c r="I515" s="70"/>
    </row>
    <row r="516" spans="4:9" x14ac:dyDescent="0.55000000000000004">
      <c r="D516" s="70"/>
      <c r="E516" s="70"/>
      <c r="F516" s="70"/>
      <c r="G516" s="70"/>
      <c r="H516" s="70"/>
      <c r="I516" s="70"/>
    </row>
    <row r="517" spans="4:9" x14ac:dyDescent="0.55000000000000004">
      <c r="D517" s="70"/>
      <c r="E517" s="70"/>
      <c r="F517" s="70"/>
      <c r="G517" s="70"/>
      <c r="H517" s="70"/>
      <c r="I517" s="70"/>
    </row>
    <row r="518" spans="4:9" x14ac:dyDescent="0.55000000000000004">
      <c r="D518" s="70"/>
      <c r="E518" s="70"/>
      <c r="F518" s="70"/>
      <c r="G518" s="70"/>
      <c r="H518" s="70"/>
      <c r="I518" s="70"/>
    </row>
    <row r="519" spans="4:9" x14ac:dyDescent="0.55000000000000004">
      <c r="D519" s="70"/>
      <c r="E519" s="70"/>
      <c r="F519" s="70"/>
      <c r="G519" s="70"/>
      <c r="H519" s="70"/>
      <c r="I519" s="70"/>
    </row>
    <row r="520" spans="4:9" x14ac:dyDescent="0.55000000000000004">
      <c r="D520" s="70"/>
      <c r="E520" s="70"/>
      <c r="F520" s="70"/>
      <c r="G520" s="70"/>
      <c r="H520" s="70"/>
      <c r="I520" s="70"/>
    </row>
    <row r="521" spans="4:9" x14ac:dyDescent="0.55000000000000004">
      <c r="D521" s="70"/>
      <c r="E521" s="70"/>
      <c r="F521" s="70"/>
      <c r="G521" s="70"/>
      <c r="H521" s="70"/>
      <c r="I521" s="70"/>
    </row>
    <row r="522" spans="4:9" x14ac:dyDescent="0.55000000000000004">
      <c r="D522" s="70"/>
      <c r="E522" s="70"/>
      <c r="F522" s="70"/>
      <c r="G522" s="70"/>
      <c r="H522" s="70"/>
      <c r="I522" s="70"/>
    </row>
    <row r="523" spans="4:9" x14ac:dyDescent="0.55000000000000004">
      <c r="D523" s="70"/>
      <c r="E523" s="70"/>
      <c r="F523" s="70"/>
      <c r="G523" s="70"/>
      <c r="H523" s="70"/>
      <c r="I523" s="70"/>
    </row>
    <row r="524" spans="4:9" x14ac:dyDescent="0.55000000000000004">
      <c r="D524" s="70"/>
      <c r="E524" s="70"/>
      <c r="F524" s="70"/>
      <c r="G524" s="70"/>
      <c r="H524" s="70"/>
      <c r="I524" s="70"/>
    </row>
    <row r="525" spans="4:9" x14ac:dyDescent="0.55000000000000004">
      <c r="D525" s="70"/>
      <c r="E525" s="70"/>
      <c r="F525" s="70"/>
      <c r="G525" s="70"/>
      <c r="H525" s="70"/>
      <c r="I525" s="70"/>
    </row>
    <row r="526" spans="4:9" x14ac:dyDescent="0.55000000000000004">
      <c r="D526" s="70"/>
      <c r="E526" s="70"/>
      <c r="F526" s="70"/>
      <c r="G526" s="70"/>
      <c r="H526" s="70"/>
      <c r="I526" s="70"/>
    </row>
    <row r="527" spans="4:9" x14ac:dyDescent="0.55000000000000004">
      <c r="D527" s="70"/>
      <c r="E527" s="70"/>
      <c r="F527" s="70"/>
      <c r="G527" s="70"/>
      <c r="H527" s="70"/>
      <c r="I527" s="70"/>
    </row>
    <row r="528" spans="4:9" x14ac:dyDescent="0.55000000000000004">
      <c r="D528" s="70"/>
      <c r="E528" s="70"/>
      <c r="F528" s="70"/>
      <c r="G528" s="70"/>
      <c r="H528" s="70"/>
      <c r="I528" s="70"/>
    </row>
    <row r="529" spans="4:9" x14ac:dyDescent="0.55000000000000004">
      <c r="D529" s="70"/>
      <c r="E529" s="70"/>
      <c r="F529" s="70"/>
      <c r="G529" s="70"/>
      <c r="H529" s="70"/>
      <c r="I529" s="70"/>
    </row>
    <row r="530" spans="4:9" x14ac:dyDescent="0.55000000000000004">
      <c r="D530" s="70"/>
      <c r="E530" s="70"/>
      <c r="F530" s="70"/>
      <c r="G530" s="70"/>
      <c r="H530" s="70"/>
      <c r="I530" s="70"/>
    </row>
    <row r="531" spans="4:9" x14ac:dyDescent="0.55000000000000004">
      <c r="D531" s="70"/>
      <c r="E531" s="70"/>
      <c r="F531" s="70"/>
      <c r="G531" s="70"/>
      <c r="H531" s="70"/>
      <c r="I531" s="70"/>
    </row>
    <row r="532" spans="4:9" x14ac:dyDescent="0.55000000000000004">
      <c r="D532" s="70"/>
      <c r="E532" s="70"/>
      <c r="F532" s="70"/>
      <c r="G532" s="70"/>
      <c r="H532" s="70"/>
      <c r="I532" s="70"/>
    </row>
    <row r="533" spans="4:9" x14ac:dyDescent="0.55000000000000004">
      <c r="D533" s="70"/>
      <c r="E533" s="70"/>
      <c r="F533" s="70"/>
      <c r="G533" s="70"/>
      <c r="H533" s="70"/>
      <c r="I533" s="70"/>
    </row>
    <row r="534" spans="4:9" x14ac:dyDescent="0.55000000000000004">
      <c r="D534" s="70"/>
      <c r="E534" s="70"/>
      <c r="F534" s="70"/>
      <c r="G534" s="70"/>
      <c r="H534" s="70"/>
      <c r="I534" s="70"/>
    </row>
    <row r="535" spans="4:9" x14ac:dyDescent="0.55000000000000004">
      <c r="D535" s="70"/>
      <c r="E535" s="70"/>
      <c r="F535" s="70"/>
      <c r="G535" s="70"/>
      <c r="H535" s="70"/>
      <c r="I535" s="70"/>
    </row>
    <row r="536" spans="4:9" x14ac:dyDescent="0.55000000000000004">
      <c r="D536" s="70"/>
      <c r="E536" s="70"/>
      <c r="F536" s="70"/>
      <c r="G536" s="70"/>
      <c r="H536" s="70"/>
      <c r="I536" s="70"/>
    </row>
    <row r="537" spans="4:9" x14ac:dyDescent="0.55000000000000004">
      <c r="D537" s="70"/>
      <c r="E537" s="70"/>
      <c r="F537" s="70"/>
      <c r="G537" s="70"/>
      <c r="H537" s="70"/>
      <c r="I537" s="70"/>
    </row>
    <row r="538" spans="4:9" x14ac:dyDescent="0.55000000000000004">
      <c r="D538" s="70"/>
      <c r="E538" s="70"/>
      <c r="F538" s="70"/>
      <c r="G538" s="70"/>
      <c r="H538" s="70"/>
      <c r="I538" s="70"/>
    </row>
    <row r="539" spans="4:9" x14ac:dyDescent="0.55000000000000004">
      <c r="D539" s="70"/>
      <c r="E539" s="70"/>
      <c r="F539" s="70"/>
      <c r="G539" s="70"/>
      <c r="H539" s="70"/>
      <c r="I539" s="70"/>
    </row>
    <row r="540" spans="4:9" x14ac:dyDescent="0.55000000000000004">
      <c r="D540" s="70"/>
      <c r="E540" s="70"/>
      <c r="F540" s="70"/>
      <c r="G540" s="70"/>
      <c r="H540" s="70"/>
      <c r="I540" s="70"/>
    </row>
    <row r="541" spans="4:9" x14ac:dyDescent="0.55000000000000004">
      <c r="D541" s="70"/>
      <c r="E541" s="70"/>
      <c r="F541" s="70"/>
      <c r="G541" s="70"/>
      <c r="H541" s="70"/>
      <c r="I541" s="70"/>
    </row>
    <row r="542" spans="4:9" x14ac:dyDescent="0.55000000000000004">
      <c r="D542" s="70"/>
      <c r="E542" s="70"/>
      <c r="F542" s="70"/>
      <c r="G542" s="70"/>
      <c r="H542" s="70"/>
      <c r="I542" s="70"/>
    </row>
    <row r="543" spans="4:9" x14ac:dyDescent="0.55000000000000004">
      <c r="D543" s="70"/>
      <c r="E543" s="70"/>
      <c r="F543" s="70"/>
      <c r="G543" s="70"/>
      <c r="H543" s="70"/>
      <c r="I543" s="70"/>
    </row>
    <row r="544" spans="4:9" x14ac:dyDescent="0.55000000000000004">
      <c r="D544" s="70"/>
      <c r="E544" s="70"/>
      <c r="F544" s="70"/>
      <c r="G544" s="70"/>
      <c r="H544" s="70"/>
      <c r="I544" s="70"/>
    </row>
    <row r="545" spans="4:9" x14ac:dyDescent="0.55000000000000004">
      <c r="D545" s="70"/>
      <c r="E545" s="70"/>
      <c r="F545" s="70"/>
      <c r="G545" s="70"/>
      <c r="H545" s="70"/>
      <c r="I545" s="70"/>
    </row>
    <row r="546" spans="4:9" x14ac:dyDescent="0.55000000000000004">
      <c r="D546" s="70"/>
      <c r="E546" s="70"/>
      <c r="F546" s="70"/>
      <c r="G546" s="70"/>
      <c r="H546" s="70"/>
      <c r="I546" s="70"/>
    </row>
    <row r="547" spans="4:9" x14ac:dyDescent="0.55000000000000004">
      <c r="D547" s="70"/>
      <c r="E547" s="70"/>
      <c r="F547" s="70"/>
      <c r="G547" s="70"/>
      <c r="H547" s="70"/>
      <c r="I547" s="70"/>
    </row>
    <row r="548" spans="4:9" x14ac:dyDescent="0.55000000000000004">
      <c r="D548" s="70"/>
      <c r="E548" s="70"/>
      <c r="F548" s="70"/>
      <c r="G548" s="70"/>
      <c r="H548" s="70"/>
      <c r="I548" s="70"/>
    </row>
    <row r="549" spans="4:9" x14ac:dyDescent="0.55000000000000004">
      <c r="D549" s="70"/>
      <c r="E549" s="70"/>
      <c r="F549" s="70"/>
      <c r="G549" s="70"/>
      <c r="H549" s="70"/>
      <c r="I549" s="70"/>
    </row>
    <row r="550" spans="4:9" x14ac:dyDescent="0.55000000000000004">
      <c r="D550" s="70"/>
      <c r="E550" s="70"/>
      <c r="F550" s="70"/>
      <c r="G550" s="70"/>
      <c r="H550" s="70"/>
      <c r="I550" s="70"/>
    </row>
    <row r="551" spans="4:9" x14ac:dyDescent="0.55000000000000004">
      <c r="D551" s="70"/>
      <c r="E551" s="70"/>
      <c r="F551" s="70"/>
      <c r="G551" s="70"/>
      <c r="H551" s="70"/>
      <c r="I551" s="70"/>
    </row>
    <row r="552" spans="4:9" x14ac:dyDescent="0.55000000000000004">
      <c r="D552" s="70"/>
      <c r="E552" s="70"/>
      <c r="F552" s="70"/>
      <c r="G552" s="70"/>
      <c r="H552" s="70"/>
      <c r="I552" s="70"/>
    </row>
    <row r="553" spans="4:9" x14ac:dyDescent="0.55000000000000004">
      <c r="D553" s="70"/>
      <c r="E553" s="70"/>
      <c r="F553" s="70"/>
      <c r="G553" s="70"/>
      <c r="H553" s="70"/>
      <c r="I553" s="70"/>
    </row>
    <row r="554" spans="4:9" x14ac:dyDescent="0.55000000000000004">
      <c r="D554" s="70"/>
      <c r="E554" s="70"/>
      <c r="F554" s="70"/>
      <c r="G554" s="70"/>
      <c r="H554" s="70"/>
      <c r="I554" s="70"/>
    </row>
    <row r="555" spans="4:9" x14ac:dyDescent="0.55000000000000004">
      <c r="D555" s="70"/>
      <c r="E555" s="70"/>
      <c r="F555" s="70"/>
      <c r="G555" s="70"/>
      <c r="H555" s="70"/>
      <c r="I555" s="70"/>
    </row>
    <row r="556" spans="4:9" x14ac:dyDescent="0.55000000000000004">
      <c r="D556" s="70"/>
      <c r="E556" s="70"/>
      <c r="F556" s="70"/>
      <c r="G556" s="70"/>
      <c r="H556" s="70"/>
      <c r="I556" s="70"/>
    </row>
    <row r="557" spans="4:9" x14ac:dyDescent="0.55000000000000004">
      <c r="D557" s="70"/>
      <c r="E557" s="70"/>
      <c r="F557" s="70"/>
      <c r="G557" s="70"/>
      <c r="H557" s="70"/>
      <c r="I557" s="70"/>
    </row>
    <row r="558" spans="4:9" x14ac:dyDescent="0.55000000000000004">
      <c r="D558" s="70"/>
      <c r="E558" s="70"/>
      <c r="F558" s="70"/>
      <c r="G558" s="70"/>
      <c r="H558" s="70"/>
      <c r="I558" s="70"/>
    </row>
    <row r="559" spans="4:9" x14ac:dyDescent="0.55000000000000004">
      <c r="D559" s="70"/>
      <c r="E559" s="70"/>
      <c r="F559" s="70"/>
      <c r="G559" s="70"/>
      <c r="H559" s="70"/>
      <c r="I559" s="70"/>
    </row>
    <row r="560" spans="4:9" x14ac:dyDescent="0.55000000000000004">
      <c r="D560" s="70"/>
      <c r="E560" s="70"/>
      <c r="F560" s="70"/>
      <c r="G560" s="70"/>
      <c r="H560" s="70"/>
      <c r="I560" s="70"/>
    </row>
    <row r="561" spans="4:9" x14ac:dyDescent="0.55000000000000004">
      <c r="D561" s="70"/>
      <c r="E561" s="70"/>
      <c r="F561" s="70"/>
      <c r="G561" s="70"/>
      <c r="H561" s="70"/>
      <c r="I561" s="70"/>
    </row>
    <row r="562" spans="4:9" x14ac:dyDescent="0.55000000000000004">
      <c r="D562" s="70"/>
      <c r="E562" s="70"/>
      <c r="F562" s="70"/>
      <c r="G562" s="70"/>
      <c r="H562" s="70"/>
      <c r="I562" s="70"/>
    </row>
    <row r="563" spans="4:9" x14ac:dyDescent="0.55000000000000004">
      <c r="D563" s="70"/>
      <c r="E563" s="70"/>
      <c r="F563" s="70"/>
      <c r="G563" s="70"/>
      <c r="H563" s="70"/>
      <c r="I563" s="70"/>
    </row>
    <row r="564" spans="4:9" x14ac:dyDescent="0.55000000000000004">
      <c r="D564" s="70"/>
      <c r="E564" s="70"/>
      <c r="F564" s="70"/>
      <c r="G564" s="70"/>
      <c r="H564" s="70"/>
      <c r="I564" s="70"/>
    </row>
    <row r="565" spans="4:9" x14ac:dyDescent="0.55000000000000004">
      <c r="D565" s="70"/>
      <c r="E565" s="70"/>
      <c r="F565" s="70"/>
      <c r="G565" s="70"/>
      <c r="H565" s="70"/>
      <c r="I565" s="70"/>
    </row>
    <row r="566" spans="4:9" x14ac:dyDescent="0.55000000000000004">
      <c r="D566" s="70"/>
      <c r="E566" s="70"/>
      <c r="F566" s="70"/>
      <c r="G566" s="70"/>
      <c r="H566" s="70"/>
      <c r="I566" s="70"/>
    </row>
    <row r="567" spans="4:9" x14ac:dyDescent="0.55000000000000004">
      <c r="D567" s="70"/>
      <c r="E567" s="70"/>
      <c r="F567" s="70"/>
      <c r="G567" s="70"/>
      <c r="H567" s="70"/>
      <c r="I567" s="70"/>
    </row>
    <row r="568" spans="4:9" x14ac:dyDescent="0.55000000000000004">
      <c r="D568" s="70"/>
      <c r="E568" s="70"/>
      <c r="F568" s="70"/>
      <c r="G568" s="70"/>
      <c r="H568" s="70"/>
      <c r="I568" s="70"/>
    </row>
    <row r="569" spans="4:9" x14ac:dyDescent="0.55000000000000004">
      <c r="D569" s="70"/>
      <c r="E569" s="70"/>
      <c r="F569" s="70"/>
      <c r="G569" s="70"/>
      <c r="H569" s="70"/>
      <c r="I569" s="70"/>
    </row>
    <row r="570" spans="4:9" x14ac:dyDescent="0.55000000000000004">
      <c r="D570" s="70"/>
      <c r="E570" s="70"/>
      <c r="F570" s="70"/>
      <c r="G570" s="70"/>
      <c r="H570" s="70"/>
      <c r="I570" s="70"/>
    </row>
    <row r="571" spans="4:9" x14ac:dyDescent="0.55000000000000004">
      <c r="D571" s="70"/>
      <c r="E571" s="70"/>
      <c r="F571" s="70"/>
      <c r="G571" s="70"/>
      <c r="H571" s="70"/>
      <c r="I571" s="70"/>
    </row>
    <row r="572" spans="4:9" x14ac:dyDescent="0.55000000000000004">
      <c r="D572" s="70"/>
      <c r="E572" s="70"/>
      <c r="F572" s="70"/>
      <c r="G572" s="70"/>
      <c r="H572" s="70"/>
      <c r="I572" s="70"/>
    </row>
    <row r="573" spans="4:9" x14ac:dyDescent="0.55000000000000004">
      <c r="D573" s="70"/>
      <c r="E573" s="70"/>
      <c r="F573" s="70"/>
      <c r="G573" s="70"/>
      <c r="H573" s="70"/>
      <c r="I573" s="70"/>
    </row>
    <row r="574" spans="4:9" x14ac:dyDescent="0.55000000000000004">
      <c r="D574" s="70"/>
      <c r="E574" s="70"/>
      <c r="F574" s="70"/>
      <c r="G574" s="70"/>
      <c r="H574" s="70"/>
      <c r="I574" s="70"/>
    </row>
    <row r="575" spans="4:9" x14ac:dyDescent="0.55000000000000004">
      <c r="D575" s="70"/>
      <c r="E575" s="70"/>
      <c r="F575" s="70"/>
      <c r="G575" s="70"/>
      <c r="H575" s="70"/>
      <c r="I575" s="70"/>
    </row>
    <row r="576" spans="4:9" x14ac:dyDescent="0.55000000000000004">
      <c r="D576" s="70"/>
      <c r="E576" s="70"/>
      <c r="F576" s="70"/>
      <c r="G576" s="70"/>
      <c r="H576" s="70"/>
      <c r="I576" s="70"/>
    </row>
    <row r="577" spans="4:9" x14ac:dyDescent="0.55000000000000004">
      <c r="D577" s="70"/>
      <c r="E577" s="70"/>
      <c r="F577" s="70"/>
      <c r="G577" s="70"/>
      <c r="H577" s="70"/>
      <c r="I577" s="70"/>
    </row>
    <row r="578" spans="4:9" x14ac:dyDescent="0.55000000000000004">
      <c r="D578" s="70"/>
      <c r="E578" s="70"/>
      <c r="F578" s="70"/>
      <c r="G578" s="70"/>
      <c r="H578" s="70"/>
      <c r="I578" s="70"/>
    </row>
    <row r="579" spans="4:9" x14ac:dyDescent="0.55000000000000004">
      <c r="D579" s="70"/>
      <c r="E579" s="70"/>
      <c r="F579" s="70"/>
      <c r="G579" s="70"/>
      <c r="H579" s="70"/>
      <c r="I579" s="70"/>
    </row>
    <row r="580" spans="4:9" x14ac:dyDescent="0.55000000000000004">
      <c r="D580" s="70"/>
      <c r="E580" s="70"/>
      <c r="F580" s="70"/>
      <c r="G580" s="70"/>
      <c r="H580" s="70"/>
      <c r="I580" s="70"/>
    </row>
    <row r="581" spans="4:9" x14ac:dyDescent="0.55000000000000004">
      <c r="D581" s="70"/>
      <c r="E581" s="70"/>
      <c r="F581" s="70"/>
      <c r="G581" s="70"/>
      <c r="H581" s="70"/>
      <c r="I581" s="70"/>
    </row>
    <row r="582" spans="4:9" x14ac:dyDescent="0.55000000000000004">
      <c r="D582" s="70"/>
      <c r="E582" s="70"/>
      <c r="F582" s="70"/>
      <c r="G582" s="70"/>
      <c r="H582" s="70"/>
      <c r="I582" s="70"/>
    </row>
    <row r="583" spans="4:9" x14ac:dyDescent="0.55000000000000004">
      <c r="D583" s="70"/>
      <c r="E583" s="70"/>
      <c r="F583" s="70"/>
      <c r="G583" s="70"/>
      <c r="H583" s="70"/>
      <c r="I583" s="70"/>
    </row>
    <row r="584" spans="4:9" x14ac:dyDescent="0.55000000000000004">
      <c r="D584" s="70"/>
      <c r="E584" s="70"/>
      <c r="F584" s="70"/>
      <c r="G584" s="70"/>
      <c r="H584" s="70"/>
      <c r="I584" s="70"/>
    </row>
    <row r="585" spans="4:9" x14ac:dyDescent="0.55000000000000004">
      <c r="D585" s="70"/>
      <c r="E585" s="70"/>
      <c r="F585" s="70"/>
      <c r="G585" s="70"/>
      <c r="H585" s="70"/>
      <c r="I585" s="70"/>
    </row>
    <row r="586" spans="4:9" x14ac:dyDescent="0.55000000000000004">
      <c r="D586" s="70"/>
      <c r="E586" s="70"/>
      <c r="F586" s="70"/>
      <c r="G586" s="70"/>
      <c r="H586" s="70"/>
      <c r="I586" s="70"/>
    </row>
    <row r="587" spans="4:9" x14ac:dyDescent="0.55000000000000004">
      <c r="D587" s="70"/>
      <c r="E587" s="70"/>
      <c r="F587" s="70"/>
      <c r="G587" s="70"/>
      <c r="H587" s="70"/>
      <c r="I587" s="70"/>
    </row>
    <row r="588" spans="4:9" x14ac:dyDescent="0.55000000000000004">
      <c r="D588" s="70"/>
      <c r="E588" s="70"/>
      <c r="F588" s="70"/>
      <c r="G588" s="70"/>
      <c r="H588" s="70"/>
      <c r="I588" s="70"/>
    </row>
    <row r="589" spans="4:9" x14ac:dyDescent="0.55000000000000004">
      <c r="D589" s="70"/>
      <c r="E589" s="70"/>
      <c r="F589" s="70"/>
      <c r="G589" s="70"/>
      <c r="H589" s="70"/>
      <c r="I589" s="70"/>
    </row>
    <row r="590" spans="4:9" x14ac:dyDescent="0.55000000000000004">
      <c r="D590" s="70"/>
      <c r="E590" s="70"/>
      <c r="F590" s="70"/>
      <c r="G590" s="70"/>
      <c r="H590" s="70"/>
      <c r="I590" s="70"/>
    </row>
    <row r="591" spans="4:9" x14ac:dyDescent="0.55000000000000004">
      <c r="D591" s="70"/>
      <c r="E591" s="70"/>
      <c r="F591" s="70"/>
      <c r="G591" s="70"/>
      <c r="H591" s="70"/>
      <c r="I591" s="70"/>
    </row>
    <row r="592" spans="4:9" x14ac:dyDescent="0.55000000000000004">
      <c r="D592" s="70"/>
      <c r="E592" s="70"/>
      <c r="F592" s="70"/>
      <c r="G592" s="70"/>
      <c r="H592" s="70"/>
      <c r="I592" s="70"/>
    </row>
    <row r="593" spans="4:9" x14ac:dyDescent="0.55000000000000004">
      <c r="D593" s="70"/>
      <c r="E593" s="70"/>
      <c r="F593" s="70"/>
      <c r="G593" s="70"/>
      <c r="H593" s="70"/>
      <c r="I593" s="70"/>
    </row>
    <row r="594" spans="4:9" x14ac:dyDescent="0.55000000000000004">
      <c r="D594" s="70"/>
      <c r="E594" s="70"/>
      <c r="F594" s="70"/>
      <c r="G594" s="70"/>
      <c r="H594" s="70"/>
      <c r="I594" s="70"/>
    </row>
    <row r="595" spans="4:9" x14ac:dyDescent="0.55000000000000004">
      <c r="D595" s="70"/>
      <c r="E595" s="70"/>
      <c r="F595" s="70"/>
      <c r="G595" s="70"/>
      <c r="H595" s="70"/>
      <c r="I595" s="70"/>
    </row>
    <row r="596" spans="4:9" x14ac:dyDescent="0.55000000000000004">
      <c r="D596" s="70"/>
      <c r="E596" s="70"/>
      <c r="F596" s="70"/>
      <c r="G596" s="70"/>
      <c r="H596" s="70"/>
      <c r="I596" s="70"/>
    </row>
    <row r="597" spans="4:9" x14ac:dyDescent="0.55000000000000004">
      <c r="D597" s="70"/>
      <c r="E597" s="70"/>
      <c r="F597" s="70"/>
      <c r="G597" s="70"/>
      <c r="H597" s="70"/>
      <c r="I597" s="70"/>
    </row>
    <row r="598" spans="4:9" x14ac:dyDescent="0.55000000000000004">
      <c r="D598" s="70"/>
      <c r="E598" s="70"/>
      <c r="F598" s="70"/>
      <c r="G598" s="70"/>
      <c r="H598" s="70"/>
      <c r="I598" s="70"/>
    </row>
    <row r="599" spans="4:9" x14ac:dyDescent="0.55000000000000004">
      <c r="D599" s="70"/>
      <c r="E599" s="70"/>
      <c r="F599" s="70"/>
      <c r="G599" s="70"/>
      <c r="H599" s="70"/>
      <c r="I599" s="70"/>
    </row>
    <row r="600" spans="4:9" x14ac:dyDescent="0.55000000000000004">
      <c r="D600" s="70"/>
      <c r="E600" s="70"/>
      <c r="F600" s="70"/>
      <c r="G600" s="70"/>
      <c r="H600" s="70"/>
      <c r="I600" s="70"/>
    </row>
    <row r="601" spans="4:9" x14ac:dyDescent="0.55000000000000004">
      <c r="D601" s="70"/>
      <c r="E601" s="70"/>
      <c r="F601" s="70"/>
      <c r="G601" s="70"/>
      <c r="H601" s="70"/>
      <c r="I601" s="70"/>
    </row>
    <row r="602" spans="4:9" x14ac:dyDescent="0.55000000000000004">
      <c r="D602" s="70"/>
      <c r="E602" s="70"/>
      <c r="F602" s="70"/>
      <c r="G602" s="70"/>
      <c r="H602" s="70"/>
      <c r="I602" s="70"/>
    </row>
    <row r="603" spans="4:9" x14ac:dyDescent="0.55000000000000004">
      <c r="D603" s="70"/>
      <c r="E603" s="70"/>
      <c r="F603" s="70"/>
      <c r="G603" s="70"/>
      <c r="H603" s="70"/>
      <c r="I603" s="70"/>
    </row>
    <row r="604" spans="4:9" x14ac:dyDescent="0.55000000000000004">
      <c r="D604" s="70"/>
      <c r="E604" s="70"/>
      <c r="F604" s="70"/>
      <c r="G604" s="70"/>
      <c r="H604" s="70"/>
      <c r="I604" s="70"/>
    </row>
    <row r="605" spans="4:9" x14ac:dyDescent="0.55000000000000004">
      <c r="D605" s="70"/>
      <c r="E605" s="70"/>
      <c r="F605" s="70"/>
      <c r="G605" s="70"/>
      <c r="H605" s="70"/>
      <c r="I605" s="70"/>
    </row>
    <row r="606" spans="4:9" x14ac:dyDescent="0.55000000000000004">
      <c r="D606" s="70"/>
      <c r="E606" s="70"/>
      <c r="F606" s="70"/>
      <c r="G606" s="70"/>
      <c r="H606" s="70"/>
      <c r="I606" s="70"/>
    </row>
    <row r="607" spans="4:9" x14ac:dyDescent="0.55000000000000004">
      <c r="D607" s="70"/>
      <c r="E607" s="70"/>
      <c r="F607" s="70"/>
      <c r="G607" s="70"/>
      <c r="H607" s="70"/>
      <c r="I607" s="70"/>
    </row>
    <row r="608" spans="4:9" x14ac:dyDescent="0.55000000000000004">
      <c r="D608" s="70"/>
      <c r="E608" s="70"/>
      <c r="F608" s="70"/>
      <c r="G608" s="70"/>
      <c r="H608" s="70"/>
      <c r="I608" s="70"/>
    </row>
    <row r="609" spans="4:9" x14ac:dyDescent="0.55000000000000004">
      <c r="D609" s="70"/>
      <c r="E609" s="70"/>
      <c r="F609" s="70"/>
      <c r="G609" s="70"/>
      <c r="H609" s="70"/>
      <c r="I609" s="70"/>
    </row>
    <row r="610" spans="4:9" x14ac:dyDescent="0.55000000000000004">
      <c r="D610" s="70"/>
      <c r="E610" s="70"/>
      <c r="F610" s="70"/>
      <c r="G610" s="70"/>
      <c r="H610" s="70"/>
      <c r="I610" s="70"/>
    </row>
    <row r="611" spans="4:9" x14ac:dyDescent="0.55000000000000004">
      <c r="D611" s="70"/>
      <c r="E611" s="70"/>
      <c r="F611" s="70"/>
      <c r="G611" s="70"/>
      <c r="H611" s="70"/>
      <c r="I611" s="70"/>
    </row>
    <row r="612" spans="4:9" x14ac:dyDescent="0.55000000000000004">
      <c r="D612" s="70"/>
      <c r="E612" s="70"/>
      <c r="F612" s="70"/>
      <c r="G612" s="70"/>
      <c r="H612" s="70"/>
      <c r="I612" s="70"/>
    </row>
    <row r="613" spans="4:9" x14ac:dyDescent="0.55000000000000004">
      <c r="D613" s="70"/>
      <c r="E613" s="70"/>
      <c r="F613" s="70"/>
      <c r="G613" s="70"/>
      <c r="H613" s="70"/>
      <c r="I613" s="70"/>
    </row>
    <row r="614" spans="4:9" x14ac:dyDescent="0.55000000000000004">
      <c r="D614" s="70"/>
      <c r="E614" s="70"/>
      <c r="F614" s="70"/>
      <c r="G614" s="70"/>
      <c r="H614" s="70"/>
      <c r="I614" s="70"/>
    </row>
    <row r="615" spans="4:9" x14ac:dyDescent="0.55000000000000004">
      <c r="D615" s="70"/>
      <c r="E615" s="70"/>
      <c r="F615" s="70"/>
      <c r="G615" s="70"/>
      <c r="H615" s="70"/>
      <c r="I615" s="70"/>
    </row>
    <row r="616" spans="4:9" x14ac:dyDescent="0.55000000000000004">
      <c r="D616" s="70"/>
      <c r="E616" s="70"/>
      <c r="F616" s="70"/>
      <c r="G616" s="70"/>
      <c r="H616" s="70"/>
      <c r="I616" s="70"/>
    </row>
    <row r="617" spans="4:9" x14ac:dyDescent="0.55000000000000004">
      <c r="D617" s="70"/>
      <c r="E617" s="70"/>
      <c r="F617" s="70"/>
      <c r="G617" s="70"/>
      <c r="H617" s="70"/>
      <c r="I617" s="70"/>
    </row>
    <row r="618" spans="4:9" x14ac:dyDescent="0.55000000000000004">
      <c r="D618" s="70"/>
      <c r="E618" s="70"/>
      <c r="F618" s="70"/>
      <c r="G618" s="70"/>
      <c r="H618" s="70"/>
      <c r="I618" s="70"/>
    </row>
    <row r="619" spans="4:9" x14ac:dyDescent="0.55000000000000004">
      <c r="D619" s="70"/>
      <c r="E619" s="70"/>
      <c r="F619" s="70"/>
      <c r="G619" s="70"/>
      <c r="H619" s="70"/>
      <c r="I619" s="70"/>
    </row>
    <row r="620" spans="4:9" x14ac:dyDescent="0.55000000000000004">
      <c r="D620" s="70"/>
      <c r="E620" s="70"/>
      <c r="F620" s="70"/>
      <c r="G620" s="70"/>
      <c r="H620" s="70"/>
      <c r="I620" s="70"/>
    </row>
    <row r="621" spans="4:9" x14ac:dyDescent="0.55000000000000004">
      <c r="D621" s="70"/>
      <c r="E621" s="70"/>
      <c r="F621" s="70"/>
      <c r="G621" s="70"/>
      <c r="H621" s="70"/>
      <c r="I621" s="70"/>
    </row>
    <row r="622" spans="4:9" x14ac:dyDescent="0.55000000000000004">
      <c r="D622" s="70"/>
      <c r="E622" s="70"/>
      <c r="F622" s="70"/>
      <c r="G622" s="70"/>
      <c r="H622" s="70"/>
      <c r="I622" s="70"/>
    </row>
    <row r="623" spans="4:9" x14ac:dyDescent="0.55000000000000004">
      <c r="D623" s="70"/>
      <c r="E623" s="70"/>
      <c r="F623" s="70"/>
      <c r="G623" s="70"/>
      <c r="H623" s="70"/>
      <c r="I623" s="70"/>
    </row>
    <row r="624" spans="4:9" x14ac:dyDescent="0.55000000000000004">
      <c r="D624" s="70"/>
      <c r="E624" s="70"/>
      <c r="F624" s="70"/>
      <c r="G624" s="70"/>
      <c r="H624" s="70"/>
      <c r="I624" s="70"/>
    </row>
    <row r="625" spans="4:9" x14ac:dyDescent="0.55000000000000004">
      <c r="D625" s="70"/>
      <c r="E625" s="70"/>
      <c r="F625" s="70"/>
      <c r="G625" s="70"/>
      <c r="H625" s="70"/>
      <c r="I625" s="70"/>
    </row>
    <row r="626" spans="4:9" x14ac:dyDescent="0.55000000000000004">
      <c r="D626" s="70"/>
      <c r="E626" s="70"/>
      <c r="F626" s="70"/>
      <c r="G626" s="70"/>
      <c r="H626" s="70"/>
      <c r="I626" s="70"/>
    </row>
    <row r="627" spans="4:9" x14ac:dyDescent="0.55000000000000004">
      <c r="D627" s="70"/>
      <c r="E627" s="70"/>
      <c r="F627" s="70"/>
      <c r="G627" s="70"/>
      <c r="H627" s="70"/>
      <c r="I627" s="70"/>
    </row>
    <row r="628" spans="4:9" x14ac:dyDescent="0.55000000000000004">
      <c r="D628" s="70"/>
      <c r="E628" s="70"/>
      <c r="F628" s="70"/>
      <c r="G628" s="70"/>
      <c r="H628" s="70"/>
      <c r="I628" s="70"/>
    </row>
    <row r="629" spans="4:9" x14ac:dyDescent="0.55000000000000004">
      <c r="D629" s="70"/>
      <c r="E629" s="70"/>
      <c r="F629" s="70"/>
      <c r="G629" s="70"/>
      <c r="H629" s="70"/>
      <c r="I629" s="70"/>
    </row>
    <row r="630" spans="4:9" x14ac:dyDescent="0.55000000000000004">
      <c r="D630" s="70"/>
      <c r="E630" s="70"/>
      <c r="F630" s="70"/>
      <c r="G630" s="70"/>
      <c r="H630" s="70"/>
      <c r="I630" s="70"/>
    </row>
    <row r="631" spans="4:9" x14ac:dyDescent="0.55000000000000004">
      <c r="D631" s="70"/>
      <c r="E631" s="70"/>
      <c r="F631" s="70"/>
      <c r="G631" s="70"/>
      <c r="H631" s="70"/>
      <c r="I631" s="70"/>
    </row>
    <row r="632" spans="4:9" x14ac:dyDescent="0.55000000000000004">
      <c r="D632" s="70"/>
      <c r="E632" s="70"/>
      <c r="F632" s="70"/>
      <c r="G632" s="70"/>
      <c r="H632" s="70"/>
      <c r="I632" s="70"/>
    </row>
    <row r="633" spans="4:9" x14ac:dyDescent="0.55000000000000004">
      <c r="D633" s="70"/>
      <c r="E633" s="70"/>
      <c r="F633" s="70"/>
      <c r="G633" s="70"/>
      <c r="H633" s="70"/>
      <c r="I633" s="70"/>
    </row>
    <row r="634" spans="4:9" x14ac:dyDescent="0.55000000000000004">
      <c r="D634" s="70"/>
      <c r="E634" s="70"/>
      <c r="F634" s="70"/>
      <c r="G634" s="70"/>
      <c r="H634" s="70"/>
      <c r="I634" s="70"/>
    </row>
    <row r="635" spans="4:9" x14ac:dyDescent="0.55000000000000004">
      <c r="D635" s="70"/>
      <c r="E635" s="70"/>
      <c r="F635" s="70"/>
      <c r="G635" s="70"/>
      <c r="H635" s="70"/>
      <c r="I635" s="70"/>
    </row>
    <row r="636" spans="4:9" x14ac:dyDescent="0.55000000000000004">
      <c r="D636" s="70"/>
      <c r="E636" s="70"/>
      <c r="F636" s="70"/>
      <c r="G636" s="70"/>
      <c r="H636" s="70"/>
      <c r="I636" s="70"/>
    </row>
    <row r="637" spans="4:9" x14ac:dyDescent="0.55000000000000004">
      <c r="D637" s="70"/>
      <c r="E637" s="70"/>
      <c r="F637" s="70"/>
      <c r="G637" s="70"/>
      <c r="H637" s="70"/>
      <c r="I637" s="70"/>
    </row>
    <row r="638" spans="4:9" x14ac:dyDescent="0.55000000000000004">
      <c r="D638" s="70"/>
      <c r="E638" s="70"/>
      <c r="F638" s="70"/>
      <c r="G638" s="70"/>
      <c r="H638" s="70"/>
      <c r="I638" s="70"/>
    </row>
    <row r="639" spans="4:9" x14ac:dyDescent="0.55000000000000004">
      <c r="D639" s="70"/>
      <c r="E639" s="70"/>
      <c r="F639" s="70"/>
      <c r="G639" s="70"/>
      <c r="H639" s="70"/>
      <c r="I639" s="70"/>
    </row>
    <row r="640" spans="4:9" x14ac:dyDescent="0.55000000000000004">
      <c r="D640" s="70"/>
      <c r="E640" s="70"/>
      <c r="F640" s="70"/>
      <c r="G640" s="70"/>
      <c r="H640" s="70"/>
      <c r="I640" s="70"/>
    </row>
    <row r="641" spans="4:9" x14ac:dyDescent="0.55000000000000004">
      <c r="D641" s="70"/>
      <c r="E641" s="70"/>
      <c r="F641" s="70"/>
      <c r="G641" s="70"/>
      <c r="H641" s="70"/>
      <c r="I641" s="70"/>
    </row>
    <row r="642" spans="4:9" x14ac:dyDescent="0.55000000000000004">
      <c r="D642" s="70"/>
      <c r="E642" s="70"/>
      <c r="F642" s="70"/>
      <c r="G642" s="70"/>
      <c r="H642" s="70"/>
      <c r="I642" s="70"/>
    </row>
    <row r="643" spans="4:9" x14ac:dyDescent="0.55000000000000004">
      <c r="D643" s="70"/>
      <c r="E643" s="70"/>
      <c r="F643" s="70"/>
      <c r="G643" s="70"/>
      <c r="H643" s="70"/>
      <c r="I643" s="70"/>
    </row>
    <row r="644" spans="4:9" x14ac:dyDescent="0.55000000000000004">
      <c r="D644" s="70"/>
      <c r="E644" s="70"/>
      <c r="F644" s="70"/>
      <c r="G644" s="70"/>
      <c r="H644" s="70"/>
      <c r="I644" s="70"/>
    </row>
    <row r="645" spans="4:9" x14ac:dyDescent="0.55000000000000004">
      <c r="D645" s="70"/>
      <c r="E645" s="70"/>
      <c r="F645" s="70"/>
      <c r="G645" s="70"/>
      <c r="H645" s="70"/>
      <c r="I645" s="70"/>
    </row>
    <row r="646" spans="4:9" x14ac:dyDescent="0.55000000000000004">
      <c r="D646" s="70"/>
      <c r="E646" s="70"/>
      <c r="F646" s="70"/>
      <c r="G646" s="70"/>
      <c r="H646" s="70"/>
      <c r="I646" s="70"/>
    </row>
    <row r="647" spans="4:9" x14ac:dyDescent="0.55000000000000004">
      <c r="D647" s="70"/>
      <c r="E647" s="70"/>
      <c r="F647" s="70"/>
      <c r="G647" s="70"/>
      <c r="H647" s="70"/>
      <c r="I647" s="70"/>
    </row>
    <row r="648" spans="4:9" x14ac:dyDescent="0.55000000000000004">
      <c r="D648" s="70"/>
      <c r="E648" s="70"/>
      <c r="F648" s="70"/>
      <c r="G648" s="70"/>
      <c r="H648" s="70"/>
      <c r="I648" s="70"/>
    </row>
    <row r="649" spans="4:9" x14ac:dyDescent="0.55000000000000004">
      <c r="D649" s="70"/>
      <c r="E649" s="70"/>
      <c r="F649" s="70"/>
      <c r="G649" s="70"/>
      <c r="H649" s="70"/>
      <c r="I649" s="70"/>
    </row>
    <row r="650" spans="4:9" x14ac:dyDescent="0.55000000000000004">
      <c r="D650" s="70"/>
      <c r="E650" s="70"/>
      <c r="F650" s="70"/>
      <c r="G650" s="70"/>
      <c r="H650" s="70"/>
      <c r="I650" s="70"/>
    </row>
    <row r="651" spans="4:9" x14ac:dyDescent="0.55000000000000004">
      <c r="D651" s="70"/>
      <c r="E651" s="70"/>
      <c r="F651" s="70"/>
      <c r="G651" s="70"/>
      <c r="H651" s="70"/>
      <c r="I651" s="70"/>
    </row>
    <row r="652" spans="4:9" x14ac:dyDescent="0.55000000000000004">
      <c r="D652" s="70"/>
      <c r="E652" s="70"/>
      <c r="F652" s="70"/>
      <c r="G652" s="70"/>
      <c r="H652" s="70"/>
      <c r="I652" s="70"/>
    </row>
    <row r="653" spans="4:9" x14ac:dyDescent="0.55000000000000004">
      <c r="D653" s="70"/>
      <c r="E653" s="70"/>
      <c r="F653" s="70"/>
      <c r="G653" s="70"/>
      <c r="H653" s="70"/>
      <c r="I653" s="70"/>
    </row>
    <row r="654" spans="4:9" x14ac:dyDescent="0.55000000000000004">
      <c r="D654" s="70"/>
      <c r="E654" s="70"/>
      <c r="F654" s="70"/>
      <c r="G654" s="70"/>
      <c r="H654" s="70"/>
      <c r="I654" s="70"/>
    </row>
    <row r="655" spans="4:9" x14ac:dyDescent="0.55000000000000004">
      <c r="D655" s="70"/>
      <c r="E655" s="70"/>
      <c r="F655" s="70"/>
      <c r="G655" s="70"/>
      <c r="H655" s="70"/>
      <c r="I655" s="70"/>
    </row>
    <row r="656" spans="4:9" x14ac:dyDescent="0.55000000000000004">
      <c r="D656" s="70"/>
      <c r="E656" s="70"/>
      <c r="F656" s="70"/>
      <c r="G656" s="70"/>
      <c r="H656" s="70"/>
      <c r="I656" s="70"/>
    </row>
    <row r="657" spans="4:9" x14ac:dyDescent="0.55000000000000004">
      <c r="D657" s="70"/>
      <c r="E657" s="70"/>
      <c r="F657" s="70"/>
      <c r="G657" s="70"/>
      <c r="H657" s="70"/>
      <c r="I657" s="70"/>
    </row>
    <row r="658" spans="4:9" x14ac:dyDescent="0.55000000000000004">
      <c r="D658" s="70"/>
      <c r="E658" s="70"/>
      <c r="F658" s="70"/>
      <c r="G658" s="70"/>
      <c r="H658" s="70"/>
      <c r="I658" s="70"/>
    </row>
    <row r="659" spans="4:9" x14ac:dyDescent="0.55000000000000004">
      <c r="D659" s="70"/>
      <c r="E659" s="70"/>
      <c r="F659" s="70"/>
      <c r="G659" s="70"/>
      <c r="H659" s="70"/>
      <c r="I659" s="70"/>
    </row>
    <row r="660" spans="4:9" x14ac:dyDescent="0.55000000000000004">
      <c r="D660" s="70"/>
      <c r="E660" s="70"/>
      <c r="F660" s="70"/>
      <c r="G660" s="70"/>
      <c r="H660" s="70"/>
      <c r="I660" s="70"/>
    </row>
    <row r="661" spans="4:9" x14ac:dyDescent="0.55000000000000004">
      <c r="D661" s="70"/>
      <c r="E661" s="70"/>
      <c r="F661" s="70"/>
      <c r="G661" s="70"/>
      <c r="H661" s="70"/>
      <c r="I661" s="70"/>
    </row>
    <row r="662" spans="4:9" x14ac:dyDescent="0.55000000000000004">
      <c r="D662" s="70"/>
      <c r="E662" s="70"/>
      <c r="F662" s="70"/>
      <c r="G662" s="70"/>
      <c r="H662" s="70"/>
      <c r="I662" s="70"/>
    </row>
    <row r="663" spans="4:9" x14ac:dyDescent="0.55000000000000004">
      <c r="D663" s="70"/>
      <c r="E663" s="70"/>
      <c r="F663" s="70"/>
      <c r="G663" s="70"/>
      <c r="H663" s="70"/>
      <c r="I663" s="70"/>
    </row>
    <row r="664" spans="4:9" x14ac:dyDescent="0.55000000000000004">
      <c r="D664" s="70"/>
      <c r="E664" s="70"/>
      <c r="F664" s="70"/>
      <c r="G664" s="70"/>
      <c r="H664" s="70"/>
      <c r="I664" s="70"/>
    </row>
    <row r="665" spans="4:9" x14ac:dyDescent="0.55000000000000004">
      <c r="D665" s="70"/>
      <c r="E665" s="70"/>
      <c r="F665" s="70"/>
      <c r="G665" s="70"/>
      <c r="H665" s="70"/>
      <c r="I665" s="70"/>
    </row>
    <row r="666" spans="4:9" x14ac:dyDescent="0.55000000000000004">
      <c r="D666" s="70"/>
      <c r="E666" s="70"/>
      <c r="F666" s="70"/>
      <c r="G666" s="70"/>
      <c r="H666" s="70"/>
      <c r="I666" s="70"/>
    </row>
    <row r="667" spans="4:9" x14ac:dyDescent="0.55000000000000004">
      <c r="D667" s="70"/>
      <c r="E667" s="70"/>
      <c r="F667" s="70"/>
      <c r="G667" s="70"/>
      <c r="H667" s="70"/>
      <c r="I667" s="70"/>
    </row>
    <row r="668" spans="4:9" x14ac:dyDescent="0.55000000000000004">
      <c r="D668" s="70"/>
      <c r="E668" s="70"/>
      <c r="F668" s="70"/>
      <c r="G668" s="70"/>
      <c r="H668" s="70"/>
      <c r="I668" s="70"/>
    </row>
    <row r="669" spans="4:9" x14ac:dyDescent="0.55000000000000004">
      <c r="D669" s="70"/>
      <c r="E669" s="70"/>
      <c r="F669" s="70"/>
      <c r="G669" s="70"/>
      <c r="H669" s="70"/>
      <c r="I669" s="70"/>
    </row>
    <row r="670" spans="4:9" x14ac:dyDescent="0.55000000000000004">
      <c r="D670" s="70"/>
      <c r="E670" s="70"/>
      <c r="F670" s="70"/>
      <c r="G670" s="70"/>
      <c r="H670" s="70"/>
      <c r="I670" s="70"/>
    </row>
    <row r="671" spans="4:9" x14ac:dyDescent="0.55000000000000004">
      <c r="D671" s="70"/>
      <c r="E671" s="70"/>
      <c r="F671" s="70"/>
      <c r="G671" s="70"/>
      <c r="H671" s="70"/>
      <c r="I671" s="70"/>
    </row>
  </sheetData>
  <sheetProtection algorithmName="SHA-512" hashValue="SMAUp+1dthkLRZzb3rsYTDEYjHTVrQwcLT8V7Z7g9/uPB+ap7QSHPMDbO/gD9HeEmvs6jN3JPN+3wTlEUn33sw==" saltValue="hEhvmkKSeNVXDKaRuGaZ9Q==" spinCount="100000" sheet="1" objects="1" scenarios="1" formatCells="0" formatColumns="0" formatRows="0" insertColumns="0" insertRows="0" insertHyperlinks="0" deleteColumns="0" deleteRows="0"/>
  <mergeCells count="18">
    <mergeCell ref="L5:L6"/>
    <mergeCell ref="N5:O5"/>
    <mergeCell ref="Q5:Q6"/>
    <mergeCell ref="A2:K2"/>
    <mergeCell ref="A1:J1"/>
    <mergeCell ref="A3:K3"/>
    <mergeCell ref="A4:J4"/>
    <mergeCell ref="A5:A7"/>
    <mergeCell ref="B5:B7"/>
    <mergeCell ref="D5:D6"/>
    <mergeCell ref="E5:E6"/>
    <mergeCell ref="K5:K7"/>
    <mergeCell ref="D130:I130"/>
    <mergeCell ref="F124:I124"/>
    <mergeCell ref="A127:B127"/>
    <mergeCell ref="F127:G127"/>
    <mergeCell ref="A129:B129"/>
    <mergeCell ref="E129:H129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375"/>
  <sheetViews>
    <sheetView workbookViewId="0">
      <selection sqref="A1:I375"/>
    </sheetView>
  </sheetViews>
  <sheetFormatPr defaultRowHeight="20.399999999999999" x14ac:dyDescent="0.55000000000000004"/>
  <cols>
    <col min="1" max="1" width="6.19921875" style="9" customWidth="1"/>
    <col min="2" max="2" width="38.09765625" style="10" customWidth="1"/>
    <col min="3" max="3" width="13.8984375" style="11" customWidth="1"/>
    <col min="4" max="4" width="11.19921875" style="9" customWidth="1"/>
    <col min="5" max="5" width="7" style="4" customWidth="1"/>
    <col min="6" max="6" width="7.09765625" style="4" customWidth="1"/>
    <col min="7" max="7" width="10" style="4" customWidth="1"/>
    <col min="8" max="8" width="11" style="4" customWidth="1"/>
    <col min="9" max="9" width="16.19921875" style="90" customWidth="1"/>
  </cols>
  <sheetData>
    <row r="1" spans="1:9" x14ac:dyDescent="0.55000000000000004">
      <c r="A1" s="1056" t="s">
        <v>77</v>
      </c>
      <c r="B1" s="1056"/>
      <c r="C1" s="1056"/>
      <c r="D1" s="1056"/>
      <c r="E1" s="1056"/>
      <c r="F1" s="1056"/>
      <c r="G1" s="1056"/>
      <c r="H1" s="1056"/>
      <c r="I1" s="1056"/>
    </row>
    <row r="2" spans="1:9" x14ac:dyDescent="0.55000000000000004">
      <c r="A2" s="1056" t="s">
        <v>0</v>
      </c>
      <c r="B2" s="1056"/>
      <c r="C2" s="1056"/>
      <c r="D2" s="1056"/>
      <c r="E2" s="1056"/>
      <c r="F2" s="1056"/>
      <c r="G2" s="1056"/>
      <c r="H2" s="1056"/>
      <c r="I2" s="1056"/>
    </row>
    <row r="3" spans="1:9" x14ac:dyDescent="0.55000000000000004">
      <c r="A3" s="750"/>
      <c r="B3" s="1057" t="str">
        <f>+[5]งบประจำและงบกลยุทธ์!A4</f>
        <v xml:space="preserve">     ประจำเดือน ธันวาคม 2566</v>
      </c>
      <c r="C3" s="1057"/>
      <c r="D3" s="1057"/>
      <c r="E3" s="1057"/>
      <c r="F3" s="1057"/>
      <c r="G3" s="1057"/>
      <c r="H3" s="1057"/>
      <c r="I3" s="751" t="s">
        <v>177</v>
      </c>
    </row>
    <row r="4" spans="1:9" s="91" customFormat="1" ht="40.799999999999997" x14ac:dyDescent="0.25">
      <c r="A4" s="752" t="s">
        <v>23</v>
      </c>
      <c r="B4" s="753" t="s">
        <v>24</v>
      </c>
      <c r="C4" s="754" t="s">
        <v>37</v>
      </c>
      <c r="D4" s="752" t="s">
        <v>22</v>
      </c>
      <c r="E4" s="755" t="s">
        <v>3</v>
      </c>
      <c r="F4" s="756" t="s">
        <v>38</v>
      </c>
      <c r="G4" s="755" t="s">
        <v>25</v>
      </c>
      <c r="H4" s="755" t="s">
        <v>5</v>
      </c>
      <c r="I4" s="757" t="s">
        <v>6</v>
      </c>
    </row>
    <row r="5" spans="1:9" ht="18" x14ac:dyDescent="0.25">
      <c r="A5" s="758" t="str">
        <f>+[5]ระบบการควบคุมฯ!A8</f>
        <v>ก</v>
      </c>
      <c r="B5" s="759" t="str">
        <f>+[5]ระบบการควบคุมฯ!B8</f>
        <v xml:space="preserve">แผนงานบุคลากรภาครัฐ </v>
      </c>
      <c r="C5" s="760">
        <f>+[3]ระบบการควบคุมฯ!C25</f>
        <v>0</v>
      </c>
      <c r="D5" s="761">
        <f>+D6</f>
        <v>4711500</v>
      </c>
      <c r="E5" s="761">
        <f t="shared" ref="E5:H6" si="0">+E6</f>
        <v>0</v>
      </c>
      <c r="F5" s="761">
        <f t="shared" si="0"/>
        <v>0</v>
      </c>
      <c r="G5" s="761">
        <f t="shared" si="0"/>
        <v>1919024.19</v>
      </c>
      <c r="H5" s="761">
        <f t="shared" si="0"/>
        <v>2792475.81</v>
      </c>
      <c r="I5" s="762"/>
    </row>
    <row r="6" spans="1:9" ht="36" x14ac:dyDescent="0.25">
      <c r="A6" s="763">
        <f>+[5]ระบบการควบคุมฯ!A9</f>
        <v>1</v>
      </c>
      <c r="B6" s="764" t="str">
        <f>+[5]ระบบการควบคุมฯ!B9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764" t="str">
        <f>+[5]ระบบการควบคุมฯ!C10</f>
        <v>20004 14000870</v>
      </c>
      <c r="D6" s="765">
        <f>+D7</f>
        <v>4711500</v>
      </c>
      <c r="E6" s="765">
        <f t="shared" si="0"/>
        <v>0</v>
      </c>
      <c r="F6" s="765">
        <f t="shared" si="0"/>
        <v>0</v>
      </c>
      <c r="G6" s="765">
        <f t="shared" si="0"/>
        <v>1919024.19</v>
      </c>
      <c r="H6" s="765">
        <f t="shared" si="0"/>
        <v>2792475.81</v>
      </c>
      <c r="I6" s="766"/>
    </row>
    <row r="7" spans="1:9" ht="36" x14ac:dyDescent="0.25">
      <c r="A7" s="767">
        <f>+[5]ระบบการควบคุมฯ!A11</f>
        <v>1.1000000000000001</v>
      </c>
      <c r="B7" s="768" t="str">
        <f>+[5]ระบบการควบคุมฯ!B11</f>
        <v>กิจกรรมค่าใช้จ่ายบุคลากรภาครัฐของสำนักงานคณะกรรมการการศึกษาขั้นพื้นฐาน</v>
      </c>
      <c r="C7" s="769" t="str">
        <f>+[5]ระบบการควบคุมฯ!C11</f>
        <v>20004 66 79456 00000</v>
      </c>
      <c r="D7" s="770">
        <f>+D8+D12</f>
        <v>4711500</v>
      </c>
      <c r="E7" s="770">
        <f t="shared" ref="E7:H7" si="1">+E8+E12</f>
        <v>0</v>
      </c>
      <c r="F7" s="770">
        <f t="shared" si="1"/>
        <v>0</v>
      </c>
      <c r="G7" s="770">
        <f t="shared" si="1"/>
        <v>1919024.19</v>
      </c>
      <c r="H7" s="770">
        <f t="shared" si="1"/>
        <v>2792475.81</v>
      </c>
      <c r="I7" s="771"/>
    </row>
    <row r="8" spans="1:9" ht="18" x14ac:dyDescent="0.25">
      <c r="A8" s="772"/>
      <c r="B8" s="773" t="str">
        <f>+[5]ระบบการควบคุมฯ!B12</f>
        <v xml:space="preserve"> งบบุคลากร 6711150</v>
      </c>
      <c r="C8" s="774" t="str">
        <f>+[5]ระบบการควบคุมฯ!C12</f>
        <v>20004 14000870 1000000</v>
      </c>
      <c r="D8" s="775">
        <f>+D9</f>
        <v>3682000</v>
      </c>
      <c r="E8" s="775">
        <f t="shared" ref="E8:H8" si="2">+E9</f>
        <v>0</v>
      </c>
      <c r="F8" s="775">
        <f t="shared" si="2"/>
        <v>0</v>
      </c>
      <c r="G8" s="775">
        <f t="shared" si="2"/>
        <v>1493100</v>
      </c>
      <c r="H8" s="775">
        <f t="shared" si="2"/>
        <v>2188900</v>
      </c>
      <c r="I8" s="776"/>
    </row>
    <row r="9" spans="1:9" ht="36" x14ac:dyDescent="0.25">
      <c r="A9" s="1088" t="str">
        <f>+[5]ระบบการควบคุมฯ!A13</f>
        <v>1.1.1</v>
      </c>
      <c r="B9" s="1089" t="str">
        <f>+[5]ระบบการควบคุมฯ!B13</f>
        <v>ค่าตอบแทนพนักงานราชการ 28 อัตรา (ต.ค.66 - มีค 67) 3,040,000 บาท</v>
      </c>
      <c r="C9" s="1090" t="str">
        <f>+[5]ระบบการควบคุมฯ!C13</f>
        <v>ศธ 04002/ว4851 ลว.25 ต.ค.66 โอนครั้งที่ 1</v>
      </c>
      <c r="D9" s="1091">
        <f>+[5]ระบบการควบคุมฯ!D13</f>
        <v>3682000</v>
      </c>
      <c r="E9" s="1091">
        <f>+'[5]1408บุคลากรภาครัฐ'!I41+'[5]1408บุคลากรภาครัฐ'!J41</f>
        <v>0</v>
      </c>
      <c r="F9" s="1091">
        <f>+'[5]1408บุคลากรภาครัฐ'!K41+'[5]1408บุคลากรภาครัฐ'!L41</f>
        <v>0</v>
      </c>
      <c r="G9" s="1091">
        <f>+'[5]1408บุคลากรภาครัฐ'!M41+'[5]1408บุคลากรภาครัฐ'!N41</f>
        <v>1493100</v>
      </c>
      <c r="H9" s="1092">
        <f>+D9-E9-F9-G9</f>
        <v>2188900</v>
      </c>
      <c r="I9" s="1093" t="s">
        <v>14</v>
      </c>
    </row>
    <row r="10" spans="1:9" ht="37.200000000000003" hidden="1" customHeight="1" x14ac:dyDescent="0.25">
      <c r="A10" s="777" t="str">
        <f>+[5]ระบบการควบคุมฯ!A14</f>
        <v>1.1.1.1</v>
      </c>
      <c r="B10" s="778" t="str">
        <f>+[5]ระบบการควบคุมฯ!B14</f>
        <v>ค่าตอบแทนพนักงานราชการ 28 อัตรา (มี.ค.-พค66) 1,870,000 บาท ค่าตอบแทน 1,870,000 เลื่อนขั้น 106,000</v>
      </c>
      <c r="C10" s="779" t="str">
        <f>+[5]ระบบการควบคุมฯ!C14</f>
        <v>ศธ 04002/ว700 ลว.22 ก.พ.66 โอนครั้งที่ 332</v>
      </c>
      <c r="D10" s="780"/>
      <c r="E10" s="780"/>
      <c r="F10" s="780"/>
      <c r="G10" s="780"/>
      <c r="H10" s="781"/>
      <c r="I10" s="782"/>
    </row>
    <row r="11" spans="1:9" ht="55.95" hidden="1" customHeight="1" x14ac:dyDescent="0.25">
      <c r="A11" s="783" t="str">
        <f>+[5]ระบบการควบคุมฯ!A15</f>
        <v>1.1.1.2</v>
      </c>
      <c r="B11" s="784" t="str">
        <f>+[5]ระบบการควบคุมฯ!B15</f>
        <v xml:space="preserve">ค่าตอบแทนพนักงานราชการ 28 อัตรา (มิย - สค 66) 1,841,000 บาท </v>
      </c>
      <c r="C11" s="785" t="str">
        <f>+[5]ระบบการควบคุมฯ!C15</f>
        <v>ศธ 04002/ว2030 ลว.23 พค 66 โอนครั้งที่ 549</v>
      </c>
      <c r="D11" s="786"/>
      <c r="E11" s="786"/>
      <c r="F11" s="786"/>
      <c r="G11" s="786"/>
      <c r="H11" s="787"/>
      <c r="I11" s="788"/>
    </row>
    <row r="12" spans="1:9" ht="55.95" customHeight="1" x14ac:dyDescent="0.25">
      <c r="A12" s="772">
        <f>+[5]ระบบการควบคุมฯ!A21</f>
        <v>0</v>
      </c>
      <c r="B12" s="773" t="str">
        <f>+[5]ระบบการควบคุมฯ!B21</f>
        <v xml:space="preserve"> งบดำเนินงาน 67112xx</v>
      </c>
      <c r="C12" s="774" t="str">
        <f>+[5]ระบบการควบคุมฯ!C21</f>
        <v>20004 14000870 2000000</v>
      </c>
      <c r="D12" s="775">
        <f>SUM(D13:D17)</f>
        <v>1029500</v>
      </c>
      <c r="E12" s="775">
        <f t="shared" ref="E12:H12" si="3">SUM(E13:E17)</f>
        <v>0</v>
      </c>
      <c r="F12" s="775">
        <f t="shared" si="3"/>
        <v>0</v>
      </c>
      <c r="G12" s="775">
        <f t="shared" si="3"/>
        <v>425924.19</v>
      </c>
      <c r="H12" s="775">
        <f t="shared" si="3"/>
        <v>603575.81000000006</v>
      </c>
      <c r="I12" s="776"/>
    </row>
    <row r="13" spans="1:9" ht="74.400000000000006" customHeight="1" x14ac:dyDescent="0.25">
      <c r="A13" s="1088" t="str">
        <f>+[5]ระบบการควบคุมฯ!A22</f>
        <v>1.1.2</v>
      </c>
      <c r="B13" s="1089" t="str">
        <f>+[5]ระบบการควบคุมฯ!B22</f>
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</c>
      <c r="C13" s="1090" t="str">
        <f>+[5]ระบบการควบคุมฯ!C22</f>
        <v>ศธ 04002/ว4851 ลว.25 ต.ค.66 โอนครั้งที่ 1</v>
      </c>
      <c r="D13" s="1091">
        <f>+[5]ระบบการควบคุมฯ!D22</f>
        <v>141000</v>
      </c>
      <c r="E13" s="1091">
        <f>+'[5]1408บุคลากรภาครัฐ'!I69+'[5]1408บุคลากรภาครัฐ'!J69</f>
        <v>0</v>
      </c>
      <c r="F13" s="1091">
        <f>+'[5]1408บุคลากรภาครัฐ'!K69+'[5]1408บุคลากรภาครัฐ'!L69</f>
        <v>0</v>
      </c>
      <c r="G13" s="1091">
        <f>+'[5]1408บุคลากรภาครัฐ'!M69+'[5]1408บุคลากรภาครัฐ'!N69</f>
        <v>49500</v>
      </c>
      <c r="H13" s="1092">
        <f>+D13-E13-F13-G13</f>
        <v>91500</v>
      </c>
      <c r="I13" s="1093" t="s">
        <v>14</v>
      </c>
    </row>
    <row r="14" spans="1:9" ht="55.95" hidden="1" customHeight="1" x14ac:dyDescent="0.25">
      <c r="A14" s="1094" t="str">
        <f>+[5]ระบบการควบคุมฯ!A23</f>
        <v>1.1.2.1</v>
      </c>
      <c r="B14" s="1095" t="str">
        <f>+[5]ระบบการควบคุมฯ!B23</f>
        <v>เงินสมทบกองทุนประกันสังคม 28 อัตรา (มี.ค.-พค66) 66000 บาท</v>
      </c>
      <c r="C14" s="1096" t="str">
        <f>+[5]ระบบการควบคุมฯ!C23</f>
        <v>ศธ 04002/ว700 ลว.22 ก.พ.66 โอนครั้งที่ 332</v>
      </c>
      <c r="D14" s="1097"/>
      <c r="E14" s="1097"/>
      <c r="F14" s="1097"/>
      <c r="G14" s="1097"/>
      <c r="H14" s="1098"/>
      <c r="I14" s="1099"/>
    </row>
    <row r="15" spans="1:9" ht="31.2" hidden="1" customHeight="1" x14ac:dyDescent="0.25">
      <c r="A15" s="1094" t="str">
        <f>+[5]ระบบการควบคุมฯ!A24</f>
        <v>1.1.2.2</v>
      </c>
      <c r="B15" s="1095" t="str">
        <f>+[5]ระบบการควบคุมฯ!B24</f>
        <v>เงินสมทบกองทุนประกันสังคม 28 อัตรา (มิย-สค66) 63000 บาท</v>
      </c>
      <c r="C15" s="1096" t="str">
        <f>+[5]ระบบการควบคุมฯ!C24</f>
        <v>ศธ 04002/ว2030 ลว.23 พค 66 โอนครั้งที่ 549</v>
      </c>
      <c r="D15" s="1097"/>
      <c r="E15" s="1097"/>
      <c r="F15" s="1097"/>
      <c r="G15" s="1097"/>
      <c r="H15" s="1098"/>
      <c r="I15" s="1099"/>
    </row>
    <row r="16" spans="1:9" ht="18.75" hidden="1" customHeight="1" x14ac:dyDescent="0.25">
      <c r="A16" s="1088" t="str">
        <f>+[5]ระบบการควบคุมฯ!A30</f>
        <v>1.1.3</v>
      </c>
      <c r="B16" s="1089" t="str">
        <f>+[5]ระบบการควบคุมฯ!B30</f>
        <v xml:space="preserve">ค่าเช่าบ้าน  ครั้งที่ 1 888,500 บาท </v>
      </c>
      <c r="C16" s="1090" t="str">
        <f>+[5]ระบบการควบคุมฯ!C30</f>
        <v>ศธ 04002/ว5415 ลว.29/11/2023 โอนครั้งที่ 70</v>
      </c>
      <c r="D16" s="1091">
        <f>+[5]ระบบการควบคุมฯ!D30</f>
        <v>888500</v>
      </c>
      <c r="E16" s="1091">
        <f>+'[5]1408บุคลากรภาครัฐ'!I135+'[5]1408บุคลากรภาครัฐ'!J135</f>
        <v>0</v>
      </c>
      <c r="F16" s="1091">
        <f>+'[5]1408บุคลากรภาครัฐ'!K142+'[5]1408บุคลากรภาครัฐ'!L142</f>
        <v>0</v>
      </c>
      <c r="G16" s="1091">
        <f>+'[5]1408บุคลากรภาครัฐ'!M135+'[5]1408บุคลากรภาครัฐ'!N135</f>
        <v>376424.19</v>
      </c>
      <c r="H16" s="1092">
        <f>+D16-E16-F16-G16</f>
        <v>512075.81</v>
      </c>
      <c r="I16" s="1093" t="s">
        <v>14</v>
      </c>
    </row>
    <row r="17" spans="1:9" ht="18.75" hidden="1" customHeight="1" x14ac:dyDescent="0.25">
      <c r="A17" s="777" t="str">
        <f>+[5]ระบบการควบคุมฯ!A31</f>
        <v>1.1.3.1</v>
      </c>
      <c r="B17" s="778" t="str">
        <f>+[5]ระบบการควบคุมฯ!B31</f>
        <v>ค่าเช่าบ้านครั้งที่ 2 421,500</v>
      </c>
      <c r="C17" s="779" t="str">
        <f>+[5]ระบบการควบคุมฯ!C31</f>
        <v>ศธ 04002/ว709 ลว. 23 ก.พ.66</v>
      </c>
      <c r="D17" s="780"/>
      <c r="E17" s="780"/>
      <c r="F17" s="780"/>
      <c r="G17" s="780"/>
      <c r="H17" s="781"/>
      <c r="I17" s="782"/>
    </row>
    <row r="18" spans="1:9" ht="18.75" hidden="1" customHeight="1" x14ac:dyDescent="0.25">
      <c r="A18" s="783" t="str">
        <f>+[5]ระบบการควบคุมฯ!A32</f>
        <v>1.1.3.2</v>
      </c>
      <c r="B18" s="784" t="str">
        <f>+[5]ระบบการควบคุมฯ!B32</f>
        <v>ค่าเช่าบ้านครั้งที่ 3 635,000 บาท มิย - สค 66</v>
      </c>
      <c r="C18" s="785" t="str">
        <f>+[5]ระบบการควบคุมฯ!C32</f>
        <v>ศธ 04002/ว2424 ลว. 16 มิย 66</v>
      </c>
      <c r="D18" s="786"/>
      <c r="E18" s="786"/>
      <c r="F18" s="786"/>
      <c r="G18" s="786"/>
      <c r="H18" s="787"/>
      <c r="I18" s="788"/>
    </row>
    <row r="19" spans="1:9" ht="24.75" customHeight="1" x14ac:dyDescent="0.25">
      <c r="A19" s="758" t="str">
        <f>+[3]ระบบการควบคุมฯ!A30</f>
        <v>ข</v>
      </c>
      <c r="B19" s="759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19" s="760">
        <f>+[3]ระบบการควบคุมฯ!C30</f>
        <v>0</v>
      </c>
      <c r="D19" s="761">
        <f>+D20+D37+D54+D68+D155+D165</f>
        <v>7729118</v>
      </c>
      <c r="E19" s="761">
        <f t="shared" ref="E19:H19" si="4">+E20+E37+E54+E68+E155+E165</f>
        <v>0</v>
      </c>
      <c r="F19" s="761">
        <f t="shared" si="4"/>
        <v>0</v>
      </c>
      <c r="G19" s="761">
        <f t="shared" si="4"/>
        <v>4149780.54</v>
      </c>
      <c r="H19" s="761">
        <f t="shared" si="4"/>
        <v>3579337.46</v>
      </c>
      <c r="I19" s="762"/>
    </row>
    <row r="20" spans="1:9" ht="18.75" hidden="1" customHeight="1" x14ac:dyDescent="0.25">
      <c r="A20" s="763">
        <f>+[3]ระบบการควบคุมฯ!A31</f>
        <v>1</v>
      </c>
      <c r="B20" s="764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20" s="764" t="str">
        <f>+[5]ระบบการควบคุมฯ!C41</f>
        <v>20004 31003170</v>
      </c>
      <c r="D20" s="765">
        <f>+D21+D25+D33+D41+D48+D51</f>
        <v>800</v>
      </c>
      <c r="E20" s="765">
        <f t="shared" ref="E20:H20" si="5">+E21+E25+E33+E41+E48+E51</f>
        <v>0</v>
      </c>
      <c r="F20" s="765">
        <f t="shared" si="5"/>
        <v>0</v>
      </c>
      <c r="G20" s="765">
        <f t="shared" si="5"/>
        <v>800</v>
      </c>
      <c r="H20" s="765">
        <f t="shared" si="5"/>
        <v>0</v>
      </c>
      <c r="I20" s="766"/>
    </row>
    <row r="21" spans="1:9" ht="18.75" hidden="1" customHeight="1" x14ac:dyDescent="0.25">
      <c r="A21" s="767">
        <f>+[5]ระบบการควบคุมฯ!A43</f>
        <v>1.1000000000000001</v>
      </c>
      <c r="B21" s="768" t="str">
        <f>+[5]ระบบการควบคุมฯ!B43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21" s="769" t="str">
        <f>+[5]ระบบการควบคุมฯ!C43</f>
        <v>20004 66 00039 00000</v>
      </c>
      <c r="D21" s="770">
        <f>+D22</f>
        <v>0</v>
      </c>
      <c r="E21" s="770">
        <f t="shared" ref="E21:H21" si="6">+E22</f>
        <v>0</v>
      </c>
      <c r="F21" s="770">
        <f t="shared" si="6"/>
        <v>0</v>
      </c>
      <c r="G21" s="770">
        <f t="shared" si="6"/>
        <v>0</v>
      </c>
      <c r="H21" s="770">
        <f t="shared" si="6"/>
        <v>0</v>
      </c>
      <c r="I21" s="771"/>
    </row>
    <row r="22" spans="1:9" ht="18.75" hidden="1" customHeight="1" x14ac:dyDescent="0.25">
      <c r="A22" s="772"/>
      <c r="B22" s="792" t="str">
        <f>+[5]ระบบการควบคุมฯ!B44</f>
        <v>งบรายจ่ายอื่น   6711500</v>
      </c>
      <c r="C22" s="793" t="str">
        <f>+[5]ระบบการควบคุมฯ!C44</f>
        <v>20004 31003170 5000003</v>
      </c>
      <c r="D22" s="794">
        <f>SUM(D23:D24)</f>
        <v>0</v>
      </c>
      <c r="E22" s="794">
        <f t="shared" ref="E22:H22" si="7">SUM(E23:E24)</f>
        <v>0</v>
      </c>
      <c r="F22" s="794">
        <f t="shared" si="7"/>
        <v>0</v>
      </c>
      <c r="G22" s="794">
        <f t="shared" si="7"/>
        <v>0</v>
      </c>
      <c r="H22" s="794">
        <f t="shared" si="7"/>
        <v>0</v>
      </c>
      <c r="I22" s="776"/>
    </row>
    <row r="23" spans="1:9" ht="55.95" hidden="1" customHeight="1" x14ac:dyDescent="0.25">
      <c r="A23" s="795" t="str">
        <f>+[5]ระบบการควบคุมฯ!A45</f>
        <v>1.1.1</v>
      </c>
      <c r="B23" s="796" t="str">
        <f>+[5]ระบบการควบคุมฯ!B45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3" s="797" t="str">
        <f>+[5]ระบบการควบคุมฯ!C45</f>
        <v>ศธ 04002/ว1463  ลว. 11 เมย 66 โอนครั้งที่ 466</v>
      </c>
      <c r="D23" s="798">
        <f>+[5]ระบบการควบคุมฯ!F45</f>
        <v>0</v>
      </c>
      <c r="E23" s="798">
        <f>+[5]ระบบการควบคุมฯ!G45+[5]ระบบการควบคุมฯ!H45</f>
        <v>0</v>
      </c>
      <c r="F23" s="798">
        <f>+[5]ระบบการควบคุมฯ!I45+[5]ระบบการควบคุมฯ!J45</f>
        <v>0</v>
      </c>
      <c r="G23" s="798">
        <f>+[5]ระบบการควบคุมฯ!K45+[5]ระบบการควบคุมฯ!L45</f>
        <v>0</v>
      </c>
      <c r="H23" s="799">
        <f>+D23-E23-F23-G23</f>
        <v>0</v>
      </c>
      <c r="I23" s="800" t="s">
        <v>50</v>
      </c>
    </row>
    <row r="24" spans="1:9" ht="55.95" hidden="1" customHeight="1" x14ac:dyDescent="0.25">
      <c r="A24" s="795" t="s">
        <v>91</v>
      </c>
      <c r="B24" s="796" t="str">
        <f>+[5]ระบบการควบคุมฯ!B46</f>
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</c>
      <c r="C24" s="797" t="str">
        <f>+[5]ระบบการควบคุมฯ!C46</f>
        <v>ศธ 04002/ว3117  ลว. 3 สิงหาคม 66 โอนครั้งที่ 723</v>
      </c>
      <c r="D24" s="798">
        <f>+[5]ระบบการควบคุมฯ!F46</f>
        <v>0</v>
      </c>
      <c r="E24" s="798">
        <f>+[5]ระบบการควบคุมฯ!G46+[5]ระบบการควบคุมฯ!H46</f>
        <v>0</v>
      </c>
      <c r="F24" s="798">
        <f>+[5]ระบบการควบคุมฯ!I46+[5]ระบบการควบคุมฯ!J46</f>
        <v>0</v>
      </c>
      <c r="G24" s="798">
        <f>+[5]ระบบการควบคุมฯ!K46+[5]ระบบการควบคุมฯ!L46</f>
        <v>0</v>
      </c>
      <c r="H24" s="799">
        <f>+D24-E24-F24-G24</f>
        <v>0</v>
      </c>
      <c r="I24" s="801" t="s">
        <v>92</v>
      </c>
    </row>
    <row r="25" spans="1:9" ht="37.200000000000003" hidden="1" customHeight="1" x14ac:dyDescent="0.25">
      <c r="A25" s="767">
        <f>+[5]ระบบการควบคุมฯ!A49</f>
        <v>1.2</v>
      </c>
      <c r="B25" s="768" t="str">
        <f>+[5]ระบบการควบคุมฯ!B49</f>
        <v>กิจกรรมการยกระดับผลการทดสอบทางการศึกษาระดับชาติที่สอดคล้องกับบริบทพื้นที่</v>
      </c>
      <c r="C25" s="768" t="str">
        <f>+[5]ระบบการควบคุมฯ!C49</f>
        <v>20004 66 00040 00000</v>
      </c>
      <c r="D25" s="770">
        <f>+D26</f>
        <v>800</v>
      </c>
      <c r="E25" s="770">
        <f t="shared" ref="E25:H25" si="8">+E26</f>
        <v>0</v>
      </c>
      <c r="F25" s="770">
        <f t="shared" si="8"/>
        <v>0</v>
      </c>
      <c r="G25" s="770">
        <f t="shared" si="8"/>
        <v>800</v>
      </c>
      <c r="H25" s="770">
        <f t="shared" si="8"/>
        <v>0</v>
      </c>
      <c r="I25" s="771"/>
    </row>
    <row r="26" spans="1:9" ht="37.200000000000003" hidden="1" customHeight="1" x14ac:dyDescent="0.25">
      <c r="A26" s="772"/>
      <c r="B26" s="773" t="str">
        <f>+[5]ระบบการควบคุมฯ!B50</f>
        <v>งบรายจ่ายอื่น   6711500</v>
      </c>
      <c r="C26" s="774" t="str">
        <f>+[5]ระบบการควบคุมฯ!C50</f>
        <v>20004 31003170 5000004</v>
      </c>
      <c r="D26" s="775">
        <f>SUM(D27:D32)</f>
        <v>800</v>
      </c>
      <c r="E26" s="775">
        <f t="shared" ref="E26:H26" si="9">SUM(E27:E32)</f>
        <v>0</v>
      </c>
      <c r="F26" s="775">
        <f t="shared" si="9"/>
        <v>0</v>
      </c>
      <c r="G26" s="775">
        <f t="shared" si="9"/>
        <v>800</v>
      </c>
      <c r="H26" s="775">
        <f t="shared" si="9"/>
        <v>0</v>
      </c>
      <c r="I26" s="776"/>
    </row>
    <row r="27" spans="1:9" ht="55.95" hidden="1" customHeight="1" x14ac:dyDescent="0.25">
      <c r="A27" s="1100" t="str">
        <f>+[5]ระบบการควบคุมฯ!A51</f>
        <v>1.2.1</v>
      </c>
      <c r="B27" s="1101" t="str">
        <f>+[5]ระบบการควบคุมฯ!B51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</c>
      <c r="C27" s="1101" t="str">
        <f>+[5]ระบบการควบคุมฯ!C51</f>
        <v>ศธ 04002/ว5005  ลว. 3 พ.ย. 65 โอนครั้งที่ 42</v>
      </c>
      <c r="D27" s="1102">
        <f>+[5]ระบบการควบคุมฯ!F51</f>
        <v>800</v>
      </c>
      <c r="E27" s="1102">
        <f>+[5]ระบบการควบคุมฯ!G51+[5]ระบบการควบคุมฯ!H51</f>
        <v>0</v>
      </c>
      <c r="F27" s="1102">
        <f>+[5]ระบบการควบคุมฯ!I51+[5]ระบบการควบคุมฯ!J51</f>
        <v>0</v>
      </c>
      <c r="G27" s="1102">
        <f>+[5]ระบบการควบคุมฯ!K51+[5]ระบบการควบคุมฯ!L51</f>
        <v>800</v>
      </c>
      <c r="H27" s="1103">
        <f>+D27-E27-F27-G27</f>
        <v>0</v>
      </c>
      <c r="I27" s="1104" t="s">
        <v>50</v>
      </c>
    </row>
    <row r="28" spans="1:9" ht="37.200000000000003" hidden="1" customHeight="1" x14ac:dyDescent="0.25">
      <c r="A28" s="795" t="str">
        <f>+[5]ระบบการควบคุมฯ!A52</f>
        <v>1.2.2</v>
      </c>
      <c r="B28" s="796" t="str">
        <f>+[5]ระบบการควบคุมฯ!B52</f>
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</c>
      <c r="C28" s="796" t="str">
        <f>+[5]ระบบการควบคุมฯ!C52</f>
        <v>ศธ 04002/ว259 ลว. 25 มค 66 โอนครั้งที่ 225</v>
      </c>
      <c r="D28" s="798">
        <f>+[5]ระบบการควบคุมฯ!F52</f>
        <v>0</v>
      </c>
      <c r="E28" s="798">
        <f>+[5]ระบบการควบคุมฯ!G52+[5]ระบบการควบคุมฯ!H52</f>
        <v>0</v>
      </c>
      <c r="F28" s="798">
        <f>+[5]ระบบการควบคุมฯ!I52+[5]ระบบการควบคุมฯ!J52</f>
        <v>0</v>
      </c>
      <c r="G28" s="798">
        <f>+[5]ระบบการควบคุมฯ!K52+[5]ระบบการควบคุมฯ!L52</f>
        <v>0</v>
      </c>
      <c r="H28" s="799">
        <f>+D28-E28-F28-G28</f>
        <v>0</v>
      </c>
      <c r="I28" s="800" t="s">
        <v>50</v>
      </c>
    </row>
    <row r="29" spans="1:9" ht="18.600000000000001" hidden="1" customHeight="1" x14ac:dyDescent="0.25">
      <c r="A29" s="795" t="str">
        <f>+[5]ระบบการควบคุมฯ!A53</f>
        <v>1.1.3</v>
      </c>
      <c r="B29" s="796" t="str">
        <f>+[5]ระบบการควบคุมฯ!B53</f>
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</c>
      <c r="C29" s="796" t="str">
        <f>+[5]ระบบการควบคุมฯ!C53</f>
        <v>ศธ 04002/ว2075  ลว. 25 พ.ค. 66 โอนครั้งที่ 554</v>
      </c>
      <c r="D29" s="798">
        <f>+[5]ระบบการควบคุมฯ!F53</f>
        <v>0</v>
      </c>
      <c r="E29" s="798">
        <f>+[5]ระบบการควบคุมฯ!G53+[5]ระบบการควบคุมฯ!H53</f>
        <v>0</v>
      </c>
      <c r="F29" s="798">
        <f>+[5]ระบบการควบคุมฯ!I53+[5]ระบบการควบคุมฯ!J53</f>
        <v>0</v>
      </c>
      <c r="G29" s="798">
        <f>+[5]ระบบการควบคุมฯ!K53+[5]ระบบการควบคุมฯ!L53</f>
        <v>0</v>
      </c>
      <c r="H29" s="799">
        <f>+D29-E29-F29-G29</f>
        <v>0</v>
      </c>
      <c r="I29" s="800" t="s">
        <v>93</v>
      </c>
    </row>
    <row r="30" spans="1:9" ht="18.600000000000001" hidden="1" customHeight="1" x14ac:dyDescent="0.25">
      <c r="A30" s="795" t="str">
        <f>+[5]ระบบการควบคุมฯ!A54</f>
        <v>1.2.3</v>
      </c>
      <c r="B30" s="796" t="str">
        <f>+[5]ระบบการควบคุมฯ!B54</f>
        <v>ค่าใช้จ่ายในการดำเนินโครงการขับเคลื่อนการพัฒนาศักยภาพด้านการวัดและประเมินผลในชั้นเรียน    เพื่อพัฒนาการเรียนรู้ของผู้เรียน (Assessment for Learning) ตามหลักสูตรแกนกลางการศึกษาขั้นพื้นฐาน พุทธศักราช 2541</v>
      </c>
      <c r="C30" s="796" t="str">
        <f>+[5]ระบบการควบคุมฯ!C54</f>
        <v>ศธ 04002/ว2988  ลว. 20 ก.ค. 66 โอนครั้งที่ 688 งบ 10800 บาท</v>
      </c>
      <c r="D30" s="798">
        <f>+[5]ระบบการควบคุมฯ!F54</f>
        <v>0</v>
      </c>
      <c r="E30" s="798">
        <f>+[5]ระบบการควบคุมฯ!G54</f>
        <v>0</v>
      </c>
      <c r="F30" s="798">
        <f>+[5]ระบบการควบคุมฯ!I54+[5]ระบบการควบคุมฯ!J54</f>
        <v>0</v>
      </c>
      <c r="G30" s="798">
        <f>+[5]ระบบการควบคุมฯ!K54+[5]ระบบการควบคุมฯ!L54</f>
        <v>0</v>
      </c>
      <c r="H30" s="799">
        <f>+D30-E30-F30-G30</f>
        <v>0</v>
      </c>
      <c r="I30" s="800" t="s">
        <v>50</v>
      </c>
    </row>
    <row r="31" spans="1:9" ht="55.95" hidden="1" customHeight="1" x14ac:dyDescent="0.25">
      <c r="A31" s="789" t="str">
        <f>+[1]ระบบการควบคุมฯ!A45</f>
        <v>1.1.4</v>
      </c>
      <c r="B31" s="796" t="str">
        <f>+[1]ระบบการควบคุมฯ!B45</f>
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</c>
      <c r="C31" s="802" t="str">
        <f>+[1]ระบบการควบคุมฯ!C45</f>
        <v>ศธ 04002/ว13135 ลว.15 ส.ค.65 โอนครั้งที่ 754</v>
      </c>
      <c r="D31" s="791">
        <f>+[1]ระบบการควบคุมฯ!D45</f>
        <v>0</v>
      </c>
      <c r="E31" s="791"/>
      <c r="F31" s="791"/>
      <c r="G31" s="798">
        <f>+[1]ระบบการควบคุมฯ!K45+[1]ระบบการควบคุมฯ!L45</f>
        <v>0</v>
      </c>
      <c r="H31" s="799">
        <f t="shared" ref="H31:H32" si="10">+D31-E31-F31-G31</f>
        <v>0</v>
      </c>
      <c r="I31" s="800" t="s">
        <v>50</v>
      </c>
    </row>
    <row r="32" spans="1:9" ht="18.600000000000001" hidden="1" customHeight="1" x14ac:dyDescent="0.25">
      <c r="A32" s="789" t="str">
        <f>+[1]ระบบการควบคุมฯ!A46</f>
        <v>1.1.5</v>
      </c>
      <c r="B32" s="796" t="str">
        <f>+[1]ระบบการควบคุมฯ!B46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</c>
      <c r="C32" s="802" t="str">
        <f>+[1]ระบบการควบคุมฯ!C46</f>
        <v>ศธ 04002/ว13135 ลว.30 ก.ย.65 โอนครั้งที่ 754</v>
      </c>
      <c r="D32" s="791">
        <f>+[1]ระบบการควบคุมฯ!D46</f>
        <v>0</v>
      </c>
      <c r="E32" s="791"/>
      <c r="F32" s="791"/>
      <c r="G32" s="798">
        <f>+[1]ระบบการควบคุมฯ!K46+[1]ระบบการควบคุมฯ!L46</f>
        <v>0</v>
      </c>
      <c r="H32" s="799">
        <f t="shared" si="10"/>
        <v>0</v>
      </c>
      <c r="I32" s="800" t="s">
        <v>14</v>
      </c>
    </row>
    <row r="33" spans="1:9" ht="37.200000000000003" hidden="1" customHeight="1" x14ac:dyDescent="0.25">
      <c r="A33" s="767">
        <f>+[5]ระบบการควบคุมฯ!A56</f>
        <v>1.3</v>
      </c>
      <c r="B33" s="768" t="str">
        <f>+[5]ระบบการควบคุมฯ!B56</f>
        <v>กิจกรรมการขับเคลื่อนการจัดการเรียนรู้วิทยาการคำนวณและการออกแบบเทคโนโลยี</v>
      </c>
      <c r="C33" s="768" t="str">
        <f>+[5]ระบบการควบคุมฯ!C56</f>
        <v>20004 66 00075 00000</v>
      </c>
      <c r="D33" s="770">
        <f>+D34</f>
        <v>0</v>
      </c>
      <c r="E33" s="770">
        <f t="shared" ref="E33:H33" si="11">+E34</f>
        <v>0</v>
      </c>
      <c r="F33" s="770">
        <f t="shared" si="11"/>
        <v>0</v>
      </c>
      <c r="G33" s="770">
        <f t="shared" si="11"/>
        <v>0</v>
      </c>
      <c r="H33" s="770">
        <f t="shared" si="11"/>
        <v>0</v>
      </c>
      <c r="I33" s="771"/>
    </row>
    <row r="34" spans="1:9" ht="37.200000000000003" hidden="1" customHeight="1" x14ac:dyDescent="0.25">
      <c r="A34" s="772"/>
      <c r="B34" s="773" t="str">
        <f>+[1]ระบบการควบคุมฯ!B48</f>
        <v>งบรายจ่ายอื่น   6611500</v>
      </c>
      <c r="C34" s="792" t="str">
        <f>+[1]ระบบการควบคุมฯ!C48</f>
        <v>20004 32003100 5000005</v>
      </c>
      <c r="D34" s="775">
        <f>SUM(D35:D36)</f>
        <v>0</v>
      </c>
      <c r="E34" s="775">
        <f t="shared" ref="E34:H34" si="12">SUM(E35:E36)</f>
        <v>0</v>
      </c>
      <c r="F34" s="775">
        <f t="shared" si="12"/>
        <v>0</v>
      </c>
      <c r="G34" s="775">
        <f t="shared" si="12"/>
        <v>0</v>
      </c>
      <c r="H34" s="775">
        <f t="shared" si="12"/>
        <v>0</v>
      </c>
      <c r="I34" s="776"/>
    </row>
    <row r="35" spans="1:9" ht="18.600000000000001" hidden="1" customHeight="1" x14ac:dyDescent="0.25">
      <c r="A35" s="795" t="str">
        <f>+[5]ระบบการควบคุมฯ!A58</f>
        <v>1.3.1</v>
      </c>
      <c r="B35" s="796" t="str">
        <f>+[5]ระบบการควบคุมฯ!B58</f>
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</c>
      <c r="C35" s="802" t="str">
        <f>+[5]ระบบการควบคุมฯ!C58</f>
        <v>ศธ 04002/ว897 ลว.7 มี.ค.66 โอนครั้งที่ 366</v>
      </c>
      <c r="D35" s="798">
        <f>+[5]ระบบการควบคุมฯ!F58</f>
        <v>0</v>
      </c>
      <c r="E35" s="798">
        <f>+[5]ระบบการควบคุมฯ!G58+[5]ระบบการควบคุมฯ!H58</f>
        <v>0</v>
      </c>
      <c r="F35" s="798">
        <f>+[5]ระบบการควบคุมฯ!I58+[5]ระบบการควบคุมฯ!J58</f>
        <v>0</v>
      </c>
      <c r="G35" s="798">
        <f>+[5]ระบบการควบคุมฯ!K58+[5]ระบบการควบคุมฯ!L58</f>
        <v>0</v>
      </c>
      <c r="H35" s="799">
        <f t="shared" ref="H35:H37" si="13">+D35-E35-F35-G35</f>
        <v>0</v>
      </c>
      <c r="I35" s="800" t="s">
        <v>94</v>
      </c>
    </row>
    <row r="36" spans="1:9" ht="37.200000000000003" hidden="1" customHeight="1" x14ac:dyDescent="0.25">
      <c r="A36" s="795" t="str">
        <f>+[5]ระบบการควบคุมฯ!A59</f>
        <v>1.3.2</v>
      </c>
      <c r="B36" s="796" t="str">
        <f>+[5]ระบบการควบคุมฯ!B59</f>
        <v>ค่าใช้จ่ายในการนิเทศ กำกับ ติดตามการจัดการเรียนรู้วิทยาการคำนวณและการออกแบบเทคโนโลยี (CODING)</v>
      </c>
      <c r="C36" s="802" t="str">
        <f>+[5]ระบบการควบคุมฯ!C59</f>
        <v>ศธ 04002/ว2543 ลว.28 มิ.ย.66 โอนครั้งที่ 616</v>
      </c>
      <c r="D36" s="798">
        <f>+[5]ระบบการควบคุมฯ!F59</f>
        <v>0</v>
      </c>
      <c r="E36" s="798">
        <f>+[5]ระบบการควบคุมฯ!G59+[5]ระบบการควบคุมฯ!H59</f>
        <v>0</v>
      </c>
      <c r="F36" s="798">
        <f>+[5]ระบบการควบคุมฯ!I59+[5]ระบบการควบคุมฯ!J59</f>
        <v>0</v>
      </c>
      <c r="G36" s="798">
        <f>+[5]ระบบการควบคุมฯ!K59+[5]ระบบการควบคุมฯ!L59</f>
        <v>0</v>
      </c>
      <c r="H36" s="799">
        <f t="shared" si="13"/>
        <v>0</v>
      </c>
      <c r="I36" s="800" t="s">
        <v>95</v>
      </c>
    </row>
    <row r="37" spans="1:9" ht="18.600000000000001" hidden="1" customHeight="1" x14ac:dyDescent="0.25">
      <c r="A37" s="767">
        <f>+[5]ระบบการควบคุมฯ!A60</f>
        <v>1.4</v>
      </c>
      <c r="B37" s="803" t="str">
        <f>+[5]ระบบการควบคุมฯ!B60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</c>
      <c r="C37" s="804" t="str">
        <f>+[5]ระบบการควบคุมฯ!C60</f>
        <v>20004 66 00101 00000</v>
      </c>
      <c r="D37" s="770">
        <f>+D38</f>
        <v>0</v>
      </c>
      <c r="E37" s="770"/>
      <c r="F37" s="770"/>
      <c r="G37" s="805">
        <f>+[1]ระบบการควบคุมฯ!K48+[1]ระบบการควบคุมฯ!L48</f>
        <v>0</v>
      </c>
      <c r="H37" s="806">
        <f t="shared" si="13"/>
        <v>0</v>
      </c>
      <c r="I37" s="768" t="s">
        <v>50</v>
      </c>
    </row>
    <row r="38" spans="1:9" ht="37.200000000000003" hidden="1" customHeight="1" x14ac:dyDescent="0.25">
      <c r="A38" s="772"/>
      <c r="B38" s="807" t="str">
        <f>+[5]ระบบการควบคุมฯ!B61</f>
        <v>งบรายจ่ายอื่น   6611500</v>
      </c>
      <c r="C38" s="792" t="str">
        <f>+[5]ระบบการควบคุมฯ!C61</f>
        <v>20004 31003100 5000007</v>
      </c>
      <c r="D38" s="775">
        <f>SUM(D39:D40)</f>
        <v>0</v>
      </c>
      <c r="E38" s="775">
        <f t="shared" ref="E38:H38" si="14">SUM(E39:E40)</f>
        <v>0</v>
      </c>
      <c r="F38" s="775">
        <f t="shared" si="14"/>
        <v>0</v>
      </c>
      <c r="G38" s="775">
        <f t="shared" si="14"/>
        <v>0</v>
      </c>
      <c r="H38" s="775">
        <f t="shared" si="14"/>
        <v>0</v>
      </c>
      <c r="I38" s="775"/>
    </row>
    <row r="39" spans="1:9" ht="93" hidden="1" customHeight="1" x14ac:dyDescent="0.25">
      <c r="A39" s="795" t="str">
        <f>+[5]ระบบการควบคุมฯ!A62</f>
        <v>1.4.1</v>
      </c>
      <c r="B39" s="796" t="str">
        <f>+[5]ระบบการควบคุมฯ!B62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39" s="802" t="str">
        <f>+[5]ระบบการควบคุมฯ!C62</f>
        <v>ศธ 04002/ว2988  ลว. 20 ก.ค. 66 โอนครั้งที่ 688 งบ 10800 บาท</v>
      </c>
      <c r="D39" s="798">
        <f>+[5]ระบบการควบคุมฯ!F62</f>
        <v>0</v>
      </c>
      <c r="E39" s="798">
        <f>+[5]ระบบการควบคุมฯ!G62+[5]ระบบการควบคุมฯ!H62</f>
        <v>0</v>
      </c>
      <c r="F39" s="798">
        <f>+[5]ระบบการควบคุมฯ!I62+[5]ระบบการควบคุมฯ!J62</f>
        <v>0</v>
      </c>
      <c r="G39" s="799">
        <f>+[5]ระบบการควบคุมฯ!K62+[5]ระบบการควบคุมฯ!L62</f>
        <v>0</v>
      </c>
      <c r="H39" s="799">
        <f>+D39-E39-F39-G39</f>
        <v>0</v>
      </c>
      <c r="I39" s="808" t="s">
        <v>96</v>
      </c>
    </row>
    <row r="40" spans="1:9" ht="56.25" hidden="1" customHeight="1" x14ac:dyDescent="0.25">
      <c r="A40" s="795" t="str">
        <f>+[5]ระบบการควบคุมฯ!A63</f>
        <v>1.4.2</v>
      </c>
      <c r="B40" s="796" t="str">
        <f>+[5]ระบบการควบคุมฯ!B63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0" s="802" t="str">
        <f>+[5]ระบบการควบคุมฯ!C63</f>
        <v xml:space="preserve">ศธ 04002/ว3528  ลว. 22 ส.ค. 66 โอนครั้งที่ 797 </v>
      </c>
      <c r="D40" s="798">
        <f>+[5]ระบบการควบคุมฯ!F63</f>
        <v>0</v>
      </c>
      <c r="E40" s="798">
        <f>+[5]ระบบการควบคุมฯ!G63+[5]ระบบการควบคุมฯ!H63</f>
        <v>0</v>
      </c>
      <c r="F40" s="798">
        <f>+[5]ระบบการควบคุมฯ!I63+[5]ระบบการควบคุมฯ!J63</f>
        <v>0</v>
      </c>
      <c r="G40" s="799">
        <f>+[5]ระบบการควบคุมฯ!K63+[5]ระบบการควบคุมฯ!L63</f>
        <v>0</v>
      </c>
      <c r="H40" s="799">
        <f>+D40-E40-F40-G40</f>
        <v>0</v>
      </c>
      <c r="I40" s="808" t="s">
        <v>96</v>
      </c>
    </row>
    <row r="41" spans="1:9" ht="37.5" hidden="1" customHeight="1" x14ac:dyDescent="0.25">
      <c r="A41" s="767">
        <f>+[5]ระบบการควบคุมฯ!A65</f>
        <v>1.5</v>
      </c>
      <c r="B41" s="803" t="str">
        <f>+[5]ระบบการควบคุมฯ!B65</f>
        <v>กิจกรรมการพัฒนาเด็กปฐมวัยอย่างมีคุณภาพ</v>
      </c>
      <c r="C41" s="804" t="str">
        <f>+[1]ระบบการควบคุมฯ!C51</f>
        <v>20004 6686176 00000</v>
      </c>
      <c r="D41" s="770">
        <f>+D42</f>
        <v>0</v>
      </c>
      <c r="E41" s="770">
        <f t="shared" ref="E41:H41" si="15">+E42</f>
        <v>0</v>
      </c>
      <c r="F41" s="770">
        <f t="shared" si="15"/>
        <v>0</v>
      </c>
      <c r="G41" s="770">
        <f t="shared" si="15"/>
        <v>0</v>
      </c>
      <c r="H41" s="770">
        <f t="shared" si="15"/>
        <v>0</v>
      </c>
      <c r="I41" s="768" t="s">
        <v>50</v>
      </c>
    </row>
    <row r="42" spans="1:9" ht="37.5" hidden="1" customHeight="1" x14ac:dyDescent="0.25">
      <c r="A42" s="772"/>
      <c r="B42" s="807" t="str">
        <f>+[3]ระบบการควบคุมฯ!B36</f>
        <v>งบรายจ่ายอื่น   6511500</v>
      </c>
      <c r="C42" s="792" t="str">
        <f>+[1]ระบบการควบคุมฯ!C52</f>
        <v>20004 31003100 5000009</v>
      </c>
      <c r="D42" s="775">
        <f>SUM(D43:D47)</f>
        <v>0</v>
      </c>
      <c r="E42" s="775">
        <f t="shared" ref="E42:H42" si="16">SUM(E43:E47)</f>
        <v>0</v>
      </c>
      <c r="F42" s="775">
        <f t="shared" si="16"/>
        <v>0</v>
      </c>
      <c r="G42" s="775">
        <f t="shared" si="16"/>
        <v>0</v>
      </c>
      <c r="H42" s="775">
        <f t="shared" si="16"/>
        <v>0</v>
      </c>
      <c r="I42" s="775"/>
    </row>
    <row r="43" spans="1:9" ht="37.200000000000003" hidden="1" customHeight="1" x14ac:dyDescent="0.25">
      <c r="A43" s="795" t="str">
        <f>+[5]ระบบการควบคุมฯ!A67</f>
        <v>1.5.1</v>
      </c>
      <c r="B43" s="796" t="str">
        <f>+[5]ระบบการควบคุมฯ!B67</f>
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</c>
      <c r="C43" s="802" t="str">
        <f>+[5]ระบบการควบคุมฯ!C67</f>
        <v>ศธ 04002/ว5574 ลว.9 ธ.ค.65 โอนครั้งที่ 118</v>
      </c>
      <c r="D43" s="798">
        <f>+[5]ระบบการควบคุมฯ!F67</f>
        <v>0</v>
      </c>
      <c r="E43" s="798">
        <f>+[5]ระบบการควบคุมฯ!G67+[5]ระบบการควบคุมฯ!H67</f>
        <v>0</v>
      </c>
      <c r="F43" s="798">
        <f>+[5]ระบบการควบคุมฯ!I67+[5]ระบบการควบคุมฯ!J67</f>
        <v>0</v>
      </c>
      <c r="G43" s="799">
        <f>+[5]ระบบการควบคุมฯ!K67+[5]ระบบการควบคุมฯ!L67</f>
        <v>0</v>
      </c>
      <c r="H43" s="799">
        <f>+D43-E43-F43-G43</f>
        <v>0</v>
      </c>
      <c r="I43" s="808" t="s">
        <v>50</v>
      </c>
    </row>
    <row r="44" spans="1:9" ht="37.200000000000003" hidden="1" customHeight="1" x14ac:dyDescent="0.25">
      <c r="A44" s="795" t="str">
        <f>+[5]ระบบการควบคุมฯ!A68</f>
        <v>1.5.1.1</v>
      </c>
      <c r="B44" s="796" t="str">
        <f>+[5]ระบบการควบคุมฯ!B68</f>
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</c>
      <c r="C44" s="802" t="str">
        <f>+[5]ระบบการควบคุมฯ!C68</f>
        <v>ศธ 04002/ว332 ลว 1 กพ 66 ครั้งที่ 257</v>
      </c>
      <c r="D44" s="798">
        <f>+[5]ระบบการควบคุมฯ!F68</f>
        <v>0</v>
      </c>
      <c r="E44" s="798">
        <f>+[5]ระบบการควบคุมฯ!G68+[5]ระบบการควบคุมฯ!H68</f>
        <v>0</v>
      </c>
      <c r="F44" s="798">
        <f>+[5]ระบบการควบคุมฯ!I68+[5]ระบบการควบคุมฯ!J68</f>
        <v>0</v>
      </c>
      <c r="G44" s="799">
        <f>+[5]ระบบการควบคุมฯ!K68+[5]ระบบการควบคุมฯ!L68</f>
        <v>0</v>
      </c>
      <c r="H44" s="799">
        <f>+D44-E44-F44-G44</f>
        <v>0</v>
      </c>
      <c r="I44" s="808" t="s">
        <v>50</v>
      </c>
    </row>
    <row r="45" spans="1:9" ht="55.95" hidden="1" customHeight="1" x14ac:dyDescent="0.25">
      <c r="A45" s="795" t="str">
        <f>+[5]ระบบการควบคุมฯ!A69</f>
        <v>1.5.1.2</v>
      </c>
      <c r="B45" s="796" t="str">
        <f>+[5]ระบบการควบคุมฯ!B69</f>
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</c>
      <c r="C45" s="802" t="str">
        <f>+[5]ระบบการควบคุมฯ!C69</f>
        <v>ศธ 04002/ว197 ลว.19 ม.ค.66 โอนครั้งที่ 214</v>
      </c>
      <c r="D45" s="798">
        <f>+[5]ระบบการควบคุมฯ!F69</f>
        <v>0</v>
      </c>
      <c r="E45" s="798">
        <f>+[5]ระบบการควบคุมฯ!G69+[5]ระบบการควบคุมฯ!H69</f>
        <v>0</v>
      </c>
      <c r="F45" s="798">
        <f>+[5]ระบบการควบคุมฯ!I69+[5]ระบบการควบคุมฯ!J69</f>
        <v>0</v>
      </c>
      <c r="G45" s="799">
        <f>+[5]ระบบการควบคุมฯ!K69+[5]ระบบการควบคุมฯ!L69</f>
        <v>0</v>
      </c>
      <c r="H45" s="799">
        <f>+D45-E45-F45-G45</f>
        <v>0</v>
      </c>
      <c r="I45" s="808" t="s">
        <v>50</v>
      </c>
    </row>
    <row r="46" spans="1:9" ht="18.600000000000001" hidden="1" customHeight="1" x14ac:dyDescent="0.25">
      <c r="A46" s="795" t="str">
        <f>+[5]ระบบการควบคุมฯ!A70</f>
        <v>1.5.1.3</v>
      </c>
      <c r="B46" s="796" t="str">
        <f>+[5]ระบบการควบคุมฯ!B70</f>
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</c>
      <c r="C46" s="802" t="str">
        <f>+[5]ระบบการควบคุมฯ!C70</f>
        <v>ศธ 04002/ว2533  ลว. 27 มิ.ย. 66 โอนครั้งที่ 609</v>
      </c>
      <c r="D46" s="798">
        <f>+[5]ระบบการควบคุมฯ!D70</f>
        <v>0</v>
      </c>
      <c r="E46" s="798">
        <f>+[5]ระบบการควบคุมฯ!G70+[5]ระบบการควบคุมฯ!H70</f>
        <v>0</v>
      </c>
      <c r="F46" s="798">
        <f>+[5]ระบบการควบคุมฯ!I70+[5]ระบบการควบคุมฯ!J70</f>
        <v>0</v>
      </c>
      <c r="G46" s="798">
        <f>+[5]ระบบการควบคุมฯ!K70+[5]ระบบการควบคุมฯ!L70</f>
        <v>0</v>
      </c>
      <c r="H46" s="799">
        <f t="shared" ref="H46:H47" si="17">+D46-E46-F46-G46</f>
        <v>0</v>
      </c>
      <c r="I46" s="809" t="s">
        <v>50</v>
      </c>
    </row>
    <row r="47" spans="1:9" ht="37.200000000000003" hidden="1" customHeight="1" x14ac:dyDescent="0.25">
      <c r="A47" s="795"/>
      <c r="B47" s="796"/>
      <c r="C47" s="802"/>
      <c r="D47" s="798">
        <f>+[1]ระบบการควบคุมฯ!F56</f>
        <v>0</v>
      </c>
      <c r="E47" s="798">
        <f>+[1]ระบบการควบคุมฯ!G56+[1]ระบบการควบคุมฯ!H56</f>
        <v>0</v>
      </c>
      <c r="F47" s="798">
        <f>+[1]ระบบการควบคุมฯ!I56+[1]ระบบการควบคุมฯ!J56</f>
        <v>0</v>
      </c>
      <c r="G47" s="799">
        <f>+[1]ระบบการควบคุมฯ!K56+[1]ระบบการควบคุมฯ!L56</f>
        <v>0</v>
      </c>
      <c r="H47" s="799">
        <f t="shared" si="17"/>
        <v>0</v>
      </c>
      <c r="I47" s="810"/>
    </row>
    <row r="48" spans="1:9" ht="37.200000000000003" hidden="1" customHeight="1" x14ac:dyDescent="0.25">
      <c r="A48" s="811">
        <f>+[5]ระบบการควบคุมฯ!A71</f>
        <v>0</v>
      </c>
      <c r="B48" s="811">
        <f>+[5]ระบบการควบคุมฯ!B71</f>
        <v>0</v>
      </c>
      <c r="C48" s="811">
        <f>+[5]ระบบการควบคุมฯ!C71</f>
        <v>0</v>
      </c>
      <c r="D48" s="805">
        <f>+D49</f>
        <v>0</v>
      </c>
      <c r="E48" s="805">
        <f t="shared" ref="E48:H52" si="18">+E49</f>
        <v>0</v>
      </c>
      <c r="F48" s="805">
        <f t="shared" si="18"/>
        <v>0</v>
      </c>
      <c r="G48" s="805">
        <f t="shared" si="18"/>
        <v>0</v>
      </c>
      <c r="H48" s="805">
        <f t="shared" si="18"/>
        <v>0</v>
      </c>
      <c r="I48" s="812"/>
    </row>
    <row r="49" spans="1:9" ht="18.600000000000001" hidden="1" customHeight="1" x14ac:dyDescent="0.25">
      <c r="A49" s="813">
        <f>+[1]ระบบการควบคุมฯ!A58</f>
        <v>0</v>
      </c>
      <c r="B49" s="814" t="str">
        <f>+[1]ระบบการควบคุมฯ!B58</f>
        <v>งบรายจ่ายอื่น   6611500</v>
      </c>
      <c r="C49" s="815" t="str">
        <f>+[1]ระบบการควบคุมฯ!C58</f>
        <v>20004 31003100 5000003</v>
      </c>
      <c r="D49" s="775">
        <f>+D50</f>
        <v>0</v>
      </c>
      <c r="E49" s="775">
        <f t="shared" si="18"/>
        <v>0</v>
      </c>
      <c r="F49" s="775">
        <f t="shared" si="18"/>
        <v>0</v>
      </c>
      <c r="G49" s="775">
        <f t="shared" si="18"/>
        <v>0</v>
      </c>
      <c r="H49" s="775">
        <f t="shared" si="18"/>
        <v>0</v>
      </c>
      <c r="I49" s="816"/>
    </row>
    <row r="50" spans="1:9" ht="37.200000000000003" hidden="1" customHeight="1" x14ac:dyDescent="0.25">
      <c r="A50" s="795"/>
      <c r="B50" s="817"/>
      <c r="C50" s="802"/>
      <c r="D50" s="798"/>
      <c r="E50" s="798"/>
      <c r="F50" s="798"/>
      <c r="G50" s="799"/>
      <c r="H50" s="799"/>
      <c r="I50" s="808"/>
    </row>
    <row r="51" spans="1:9" ht="37.200000000000003" hidden="1" customHeight="1" x14ac:dyDescent="0.25">
      <c r="A51" s="811">
        <f>+[5]ระบบการควบคุมฯ!A74</f>
        <v>1.6</v>
      </c>
      <c r="B51" s="818" t="str">
        <f>+[5]ระบบการควบคุมฯ!B74</f>
        <v>กิจกรรมการพัฒนามาตรฐานระบบการประเมินมาตรฐานและการประกันคุณภาพการศึกษา</v>
      </c>
      <c r="C51" s="804" t="str">
        <f>+[5]ระบบการควบคุมฯ!C74</f>
        <v>20004 66 86181 00000</v>
      </c>
      <c r="D51" s="805">
        <f>+D52</f>
        <v>0</v>
      </c>
      <c r="E51" s="805">
        <f t="shared" si="18"/>
        <v>0</v>
      </c>
      <c r="F51" s="805">
        <f t="shared" si="18"/>
        <v>0</v>
      </c>
      <c r="G51" s="805">
        <f t="shared" si="18"/>
        <v>0</v>
      </c>
      <c r="H51" s="805">
        <f t="shared" si="18"/>
        <v>0</v>
      </c>
      <c r="I51" s="812"/>
    </row>
    <row r="52" spans="1:9" ht="37.200000000000003" hidden="1" customHeight="1" x14ac:dyDescent="0.25">
      <c r="A52" s="813"/>
      <c r="B52" s="814" t="str">
        <f>+[5]ระบบการควบคุมฯ!B75</f>
        <v>งบรายจ่ายอื่น   6711500</v>
      </c>
      <c r="C52" s="815" t="str">
        <f>+[5]ระบบการควบคุมฯ!C75</f>
        <v>20004 31003170 5000012</v>
      </c>
      <c r="D52" s="775">
        <f>+D53</f>
        <v>0</v>
      </c>
      <c r="E52" s="775">
        <f t="shared" si="18"/>
        <v>0</v>
      </c>
      <c r="F52" s="775">
        <f t="shared" si="18"/>
        <v>0</v>
      </c>
      <c r="G52" s="775">
        <f t="shared" si="18"/>
        <v>0</v>
      </c>
      <c r="H52" s="775">
        <f t="shared" si="18"/>
        <v>0</v>
      </c>
      <c r="I52" s="816"/>
    </row>
    <row r="53" spans="1:9" ht="37.200000000000003" hidden="1" customHeight="1" x14ac:dyDescent="0.25">
      <c r="A53" s="795" t="str">
        <f>+[5]ระบบการควบคุมฯ!A76</f>
        <v>1.6.1</v>
      </c>
      <c r="B53" s="817" t="str">
        <f>+[5]ระบบการควบคุมฯ!B76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3" s="802" t="str">
        <f>+[5]ระบบการควบคุมฯ!C76</f>
        <v>ศธ 04002/ว5470 ลว.1 ธ.ค.65 โอนครั้งที่ 102</v>
      </c>
      <c r="D53" s="798">
        <f>+[5]ระบบการควบคุมฯ!F76</f>
        <v>0</v>
      </c>
      <c r="E53" s="798">
        <f>+[5]ระบบการควบคุมฯ!G76+[5]ระบบการควบคุมฯ!H76</f>
        <v>0</v>
      </c>
      <c r="F53" s="798">
        <f>+[5]ระบบการควบคุมฯ!I76+[5]ระบบการควบคุมฯ!J76</f>
        <v>0</v>
      </c>
      <c r="G53" s="799">
        <f>+[5]ระบบการควบคุมฯ!K76+[5]ระบบการควบคุมฯ!L76</f>
        <v>0</v>
      </c>
      <c r="H53" s="799">
        <f t="shared" ref="H53" si="19">+D53-E53-F53-G53</f>
        <v>0</v>
      </c>
      <c r="I53" s="808" t="s">
        <v>50</v>
      </c>
    </row>
    <row r="54" spans="1:9" ht="37.200000000000003" hidden="1" customHeight="1" x14ac:dyDescent="0.25">
      <c r="A54" s="763">
        <f>+[3]ระบบการควบคุมฯ!A39</f>
        <v>2</v>
      </c>
      <c r="B54" s="819" t="s">
        <v>51</v>
      </c>
      <c r="C54" s="820" t="str">
        <f>+[1]ระบบการควบคุมฯ!C60</f>
        <v>20004 31004500 2000000</v>
      </c>
      <c r="D54" s="765">
        <f>+D55+D58+D61+D64</f>
        <v>0</v>
      </c>
      <c r="E54" s="765">
        <f t="shared" ref="E54:H54" si="20">+E55+E58+E61+E64</f>
        <v>0</v>
      </c>
      <c r="F54" s="765">
        <f t="shared" si="20"/>
        <v>0</v>
      </c>
      <c r="G54" s="765">
        <f t="shared" si="20"/>
        <v>0</v>
      </c>
      <c r="H54" s="765">
        <f t="shared" si="20"/>
        <v>0</v>
      </c>
      <c r="I54" s="765">
        <f t="shared" ref="E54:I55" si="21">+I55</f>
        <v>0</v>
      </c>
    </row>
    <row r="55" spans="1:9" ht="37.200000000000003" hidden="1" customHeight="1" x14ac:dyDescent="0.25">
      <c r="A55" s="767">
        <f>+[3]ระบบการควบคุมฯ!A40</f>
        <v>2.1</v>
      </c>
      <c r="B55" s="821" t="str">
        <f>+[5]ระบบการควบคุมฯ!B80</f>
        <v xml:space="preserve">กิจกรรมพัฒนาการจัดการเรียนการสอนภาษาอังกฤษ </v>
      </c>
      <c r="C55" s="822" t="str">
        <f>+[1]ระบบการควบคุมฯ!C62</f>
        <v>20004 66000 7300000</v>
      </c>
      <c r="D55" s="770">
        <f>+D56</f>
        <v>0</v>
      </c>
      <c r="E55" s="770">
        <f t="shared" si="21"/>
        <v>0</v>
      </c>
      <c r="F55" s="770">
        <f t="shared" si="21"/>
        <v>0</v>
      </c>
      <c r="G55" s="770">
        <f t="shared" si="21"/>
        <v>0</v>
      </c>
      <c r="H55" s="770">
        <f t="shared" si="21"/>
        <v>0</v>
      </c>
      <c r="I55" s="770">
        <f t="shared" si="21"/>
        <v>0</v>
      </c>
    </row>
    <row r="56" spans="1:9" ht="37.200000000000003" hidden="1" customHeight="1" x14ac:dyDescent="0.25">
      <c r="A56" s="772"/>
      <c r="B56" s="807" t="str">
        <f>+[5]ระบบการควบคุมฯ!B72</f>
        <v>งบรายจ่ายอื่น   6711500</v>
      </c>
      <c r="C56" s="823"/>
      <c r="D56" s="775">
        <f>SUM(D57)</f>
        <v>0</v>
      </c>
      <c r="E56" s="775">
        <f t="shared" ref="E56:I56" si="22">SUM(E57)</f>
        <v>0</v>
      </c>
      <c r="F56" s="775">
        <f t="shared" si="22"/>
        <v>0</v>
      </c>
      <c r="G56" s="775">
        <f t="shared" si="22"/>
        <v>0</v>
      </c>
      <c r="H56" s="775">
        <f t="shared" si="22"/>
        <v>0</v>
      </c>
      <c r="I56" s="775">
        <f t="shared" si="22"/>
        <v>0</v>
      </c>
    </row>
    <row r="57" spans="1:9" ht="55.95" hidden="1" customHeight="1" x14ac:dyDescent="0.25">
      <c r="A57" s="795" t="s">
        <v>31</v>
      </c>
      <c r="B57" s="796" t="str">
        <f>+[1]ระบบการควบคุมฯ!B64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57" s="796" t="str">
        <f>+[1]ระบบการควบคุมฯ!C64</f>
        <v>ศธ 04002/ว402 ลว.2 ก.พ.65 โอนครั้งที่ 181</v>
      </c>
      <c r="D57" s="798">
        <f>+[1]ระบบการควบคุมฯ!F64</f>
        <v>0</v>
      </c>
      <c r="E57" s="798"/>
      <c r="F57" s="798">
        <f>+[3]ระบบการควบคุมฯ!I42+[3]ระบบการควบคุมฯ!J42</f>
        <v>0</v>
      </c>
      <c r="G57" s="810">
        <f>+[1]ระบบการควบคุมฯ!K64+[1]ระบบการควบคุมฯ!L64</f>
        <v>0</v>
      </c>
      <c r="H57" s="810">
        <f>+D57-E57-F57-G57</f>
        <v>0</v>
      </c>
      <c r="I57" s="810" t="s">
        <v>45</v>
      </c>
    </row>
    <row r="58" spans="1:9" ht="37.200000000000003" hidden="1" customHeight="1" x14ac:dyDescent="0.25">
      <c r="A58" s="811">
        <f>+[1]ระบบการควบคุมฯ!A65</f>
        <v>2.2000000000000002</v>
      </c>
      <c r="B58" s="803" t="str">
        <f>+[1]ระบบการควบคุมฯ!B65</f>
        <v xml:space="preserve">กิจกรรมการพัฒนาครูและบุคลากรทางการศึกษา           </v>
      </c>
      <c r="C58" s="803" t="str">
        <f>+[1]ระบบการควบคุมฯ!C65</f>
        <v>20004 66 00091 00000</v>
      </c>
      <c r="D58" s="805">
        <f>+D59</f>
        <v>0</v>
      </c>
      <c r="E58" s="805">
        <f t="shared" ref="E58:H65" si="23">+E59</f>
        <v>0</v>
      </c>
      <c r="F58" s="805">
        <f t="shared" si="23"/>
        <v>0</v>
      </c>
      <c r="G58" s="805">
        <f t="shared" si="23"/>
        <v>0</v>
      </c>
      <c r="H58" s="805">
        <f t="shared" si="23"/>
        <v>0</v>
      </c>
      <c r="I58" s="812"/>
    </row>
    <row r="59" spans="1:9" ht="37.200000000000003" hidden="1" customHeight="1" x14ac:dyDescent="0.25">
      <c r="A59" s="813" t="s">
        <v>46</v>
      </c>
      <c r="B59" s="814" t="str">
        <f>+[1]ระบบการควบคุมฯ!B66</f>
        <v>งบดำเนินงาน   66112xx</v>
      </c>
      <c r="C59" s="814" t="str">
        <f>+[1]ระบบการควบคุมฯ!C66</f>
        <v>20004 32004500 2000000</v>
      </c>
      <c r="D59" s="775">
        <f>+D60</f>
        <v>0</v>
      </c>
      <c r="E59" s="775">
        <f t="shared" si="23"/>
        <v>0</v>
      </c>
      <c r="F59" s="775">
        <f t="shared" si="23"/>
        <v>0</v>
      </c>
      <c r="G59" s="775">
        <f t="shared" si="23"/>
        <v>0</v>
      </c>
      <c r="H59" s="816">
        <f>+D59-E59-F59-G59</f>
        <v>0</v>
      </c>
      <c r="I59" s="816"/>
    </row>
    <row r="60" spans="1:9" ht="55.95" hidden="1" customHeight="1" x14ac:dyDescent="0.25">
      <c r="A60" s="795" t="s">
        <v>46</v>
      </c>
      <c r="B60" s="796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0" s="796" t="str">
        <f>+[1]ระบบการควบคุมฯ!C67</f>
        <v>ศธ 04002/ว2595 ลว.7 ก.ค.65 โอนครั้งที่ 604</v>
      </c>
      <c r="D60" s="798">
        <f>+[1]ระบบการควบคุมฯ!F67</f>
        <v>0</v>
      </c>
      <c r="E60" s="798">
        <f>+[1]ระบบการควบคุมฯ!G67+[1]ระบบการควบคุมฯ!H67</f>
        <v>0</v>
      </c>
      <c r="F60" s="798">
        <f>+[1]ระบบการควบคุมฯ!I67+[1]ระบบการควบคุมฯ!J67</f>
        <v>0</v>
      </c>
      <c r="G60" s="810">
        <f>+[1]ระบบการควบคุมฯ!K67+[1]ระบบการควบคุมฯ!L67</f>
        <v>0</v>
      </c>
      <c r="H60" s="810">
        <f>+D60-E60-F60-G60</f>
        <v>0</v>
      </c>
      <c r="I60" s="808" t="s">
        <v>50</v>
      </c>
    </row>
    <row r="61" spans="1:9" ht="37.5" hidden="1" customHeight="1" x14ac:dyDescent="0.25">
      <c r="A61" s="811">
        <f>+[5]ระบบการควบคุมฯ!A86</f>
        <v>2.2999999999999998</v>
      </c>
      <c r="B61" s="803" t="str">
        <f>+[5]ระบบการควบคุมฯ!B86</f>
        <v xml:space="preserve">กิจกรรมพัฒนาศูนย์ HCEC </v>
      </c>
      <c r="C61" s="803" t="str">
        <f>+[5]ระบบการควบคุมฯ!C86</f>
        <v>20004 66 00103 00000</v>
      </c>
      <c r="D61" s="805">
        <f>+D62</f>
        <v>0</v>
      </c>
      <c r="E61" s="805">
        <f t="shared" si="23"/>
        <v>0</v>
      </c>
      <c r="F61" s="805">
        <f t="shared" si="23"/>
        <v>0</v>
      </c>
      <c r="G61" s="805">
        <f t="shared" si="23"/>
        <v>0</v>
      </c>
      <c r="H61" s="805">
        <f t="shared" si="23"/>
        <v>0</v>
      </c>
      <c r="I61" s="812"/>
    </row>
    <row r="62" spans="1:9" ht="37.5" hidden="1" customHeight="1" x14ac:dyDescent="0.25">
      <c r="A62" s="813"/>
      <c r="B62" s="824" t="str">
        <f>+[5]ระบบการควบคุมฯ!B87</f>
        <v>งบดำเนินงาน   66112xx</v>
      </c>
      <c r="C62" s="825" t="str">
        <f>+[5]ระบบการควบคุมฯ!C87</f>
        <v>20004 31004500 2000000</v>
      </c>
      <c r="D62" s="775">
        <f>+D63</f>
        <v>0</v>
      </c>
      <c r="E62" s="775">
        <f t="shared" si="23"/>
        <v>0</v>
      </c>
      <c r="F62" s="775">
        <f t="shared" si="23"/>
        <v>0</v>
      </c>
      <c r="G62" s="775">
        <f t="shared" si="23"/>
        <v>0</v>
      </c>
      <c r="H62" s="816">
        <f>+D62-E62-F62-G62</f>
        <v>0</v>
      </c>
      <c r="I62" s="816"/>
    </row>
    <row r="63" spans="1:9" ht="112.5" hidden="1" customHeight="1" x14ac:dyDescent="0.25">
      <c r="A63" s="795" t="str">
        <f>+[5]ระบบการควบคุมฯ!A88</f>
        <v>2.3.1</v>
      </c>
      <c r="B63" s="796" t="str">
        <f>+[5]ระบบการควบคุมฯ!B88</f>
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</c>
      <c r="C63" s="797" t="str">
        <f>+[5]ระบบการควบคุมฯ!C88</f>
        <v>ศธ 04002/ว512 ลว. 10 กพ 66 โอนครั้งที่ 296</v>
      </c>
      <c r="D63" s="798">
        <f>+[5]ระบบการควบคุมฯ!F88</f>
        <v>0</v>
      </c>
      <c r="E63" s="798">
        <f>+[5]ระบบการควบคุมฯ!G88+[5]ระบบการควบคุมฯ!H88</f>
        <v>0</v>
      </c>
      <c r="F63" s="798">
        <f>+[5]ระบบการควบคุมฯ!I88+[5]ระบบการควบคุมฯ!J88</f>
        <v>0</v>
      </c>
      <c r="G63" s="810">
        <f>+[5]ระบบการควบคุมฯ!K88+[5]ระบบการควบคุมฯ!L88</f>
        <v>0</v>
      </c>
      <c r="H63" s="810">
        <f>+D63-E63-F63-G63</f>
        <v>0</v>
      </c>
      <c r="I63" s="808" t="s">
        <v>17</v>
      </c>
    </row>
    <row r="64" spans="1:9" ht="37.200000000000003" hidden="1" customHeight="1" x14ac:dyDescent="0.25">
      <c r="A64" s="811">
        <f>+[5]ระบบการควบคุมฯ!A90</f>
        <v>2.4</v>
      </c>
      <c r="B64" s="803" t="str">
        <f>+[5]ระบบการควบคุมฯ!B90</f>
        <v xml:space="preserve">กิจกรรมพัฒนาครูเพื่อการจัดการเรียนรู้สู่ฐานสมรรถนะ  </v>
      </c>
      <c r="C64" s="803" t="str">
        <f>+[5]ระบบการควบคุมฯ!C90</f>
        <v>20004 66 00104 00000</v>
      </c>
      <c r="D64" s="805">
        <f>+D65</f>
        <v>0</v>
      </c>
      <c r="E64" s="805">
        <f t="shared" si="23"/>
        <v>0</v>
      </c>
      <c r="F64" s="805">
        <f t="shared" si="23"/>
        <v>0</v>
      </c>
      <c r="G64" s="805">
        <f t="shared" si="23"/>
        <v>0</v>
      </c>
      <c r="H64" s="805">
        <f t="shared" si="23"/>
        <v>0</v>
      </c>
      <c r="I64" s="812"/>
    </row>
    <row r="65" spans="1:9" ht="37.200000000000003" hidden="1" customHeight="1" x14ac:dyDescent="0.25">
      <c r="A65" s="813">
        <f>+[5]ระบบการควบคุมฯ!A91</f>
        <v>0</v>
      </c>
      <c r="B65" s="814" t="str">
        <f>+[5]ระบบการควบคุมฯ!B91</f>
        <v>งบดำเนินงาน   66112xx</v>
      </c>
      <c r="C65" s="814" t="str">
        <f>+[5]ระบบการควบคุมฯ!C91</f>
        <v>20004 31004500 2000000</v>
      </c>
      <c r="D65" s="775">
        <f>+D66</f>
        <v>0</v>
      </c>
      <c r="E65" s="775">
        <f t="shared" si="23"/>
        <v>0</v>
      </c>
      <c r="F65" s="775">
        <f t="shared" si="23"/>
        <v>0</v>
      </c>
      <c r="G65" s="775">
        <f t="shared" si="23"/>
        <v>0</v>
      </c>
      <c r="H65" s="816">
        <f>+D65-E65-F65-G65</f>
        <v>0</v>
      </c>
      <c r="I65" s="816"/>
    </row>
    <row r="66" spans="1:9" ht="18.600000000000001" hidden="1" customHeight="1" x14ac:dyDescent="0.25">
      <c r="A66" s="795" t="str">
        <f>+[5]ระบบการควบคุมฯ!A92</f>
        <v>2.4.1</v>
      </c>
      <c r="B66" s="826" t="str">
        <f>+[5]ระบบการควบคุมฯ!B92</f>
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</c>
      <c r="C66" s="826" t="str">
        <f>+[5]ระบบการควบคุมฯ!C92</f>
        <v>ศธ 04002/ว150 ลว. 16 ม.ค.66 โอนครั้งที่ 195</v>
      </c>
      <c r="D66" s="795">
        <f>+[5]ระบบการควบคุมฯ!D92</f>
        <v>0</v>
      </c>
      <c r="E66" s="798">
        <f>+[5]ระบบการควบคุมฯ!G92+[5]ระบบการควบคุมฯ!H92</f>
        <v>0</v>
      </c>
      <c r="F66" s="798">
        <f>+[5]ระบบการควบคุมฯ!I92+[5]ระบบการควบคุมฯ!J92</f>
        <v>0</v>
      </c>
      <c r="G66" s="810">
        <f>+[5]ระบบการควบคุมฯ!K92+[5]ระบบการควบคุมฯ!L92</f>
        <v>0</v>
      </c>
      <c r="H66" s="827">
        <f>+D66-E66-F66-G66</f>
        <v>0</v>
      </c>
      <c r="I66" s="808" t="s">
        <v>50</v>
      </c>
    </row>
    <row r="67" spans="1:9" ht="74.400000000000006" hidden="1" customHeight="1" x14ac:dyDescent="0.25">
      <c r="A67" s="795"/>
      <c r="B67" s="796"/>
      <c r="C67" s="828"/>
      <c r="D67" s="798"/>
      <c r="E67" s="798"/>
      <c r="F67" s="798"/>
      <c r="G67" s="810"/>
      <c r="H67" s="810"/>
      <c r="I67" s="810"/>
    </row>
    <row r="68" spans="1:9" ht="74.400000000000006" customHeight="1" x14ac:dyDescent="0.25">
      <c r="A68" s="763">
        <f>+[5]ระบบการควบคุมฯ!A96</f>
        <v>3</v>
      </c>
      <c r="B68" s="764" t="str">
        <f>+[1]ระบบการควบคุมฯ!B71</f>
        <v>โครงการขับเคลื่อนการพัฒนาการศึกษาที่ยั่งยืน</v>
      </c>
      <c r="C68" s="820" t="str">
        <f>+[1]ระบบการควบคุมฯ!C71</f>
        <v>20004 31006100 5000017</v>
      </c>
      <c r="D68" s="765">
        <f>+D69+D73+D76+D84+D87+D98+D101+D105+D108+D114+D121+D139+D152</f>
        <v>7728318</v>
      </c>
      <c r="E68" s="765">
        <f t="shared" ref="E68:H68" si="24">+E69+E73+E76+E84+E87+E98+E101+E105+E108+E114+E121+E139+E152</f>
        <v>0</v>
      </c>
      <c r="F68" s="765">
        <f t="shared" si="24"/>
        <v>0</v>
      </c>
      <c r="G68" s="765">
        <f t="shared" si="24"/>
        <v>4148980.54</v>
      </c>
      <c r="H68" s="765">
        <f t="shared" si="24"/>
        <v>3579337.46</v>
      </c>
      <c r="I68" s="765">
        <f>+I98</f>
        <v>0</v>
      </c>
    </row>
    <row r="69" spans="1:9" ht="37.200000000000003" hidden="1" customHeight="1" x14ac:dyDescent="0.25">
      <c r="A69" s="767">
        <f>+[5]ระบบการควบคุมฯ!A100</f>
        <v>3.1</v>
      </c>
      <c r="B69" s="768" t="str">
        <f>+[5]ระบบการควบคุมฯ!B100</f>
        <v xml:space="preserve">กิจกรรมสานความร่วมมือภาคีเครือข่ายด้านการจัดการศึกษา </v>
      </c>
      <c r="C69" s="769" t="str">
        <f>+[5]ระบบการควบคุมฯ!C100</f>
        <v>20004 66 00078 00000</v>
      </c>
      <c r="D69" s="770">
        <f>+D70</f>
        <v>810</v>
      </c>
      <c r="E69" s="770">
        <f t="shared" ref="E69:I69" si="25">+E70</f>
        <v>0</v>
      </c>
      <c r="F69" s="770">
        <f t="shared" si="25"/>
        <v>0</v>
      </c>
      <c r="G69" s="770">
        <f t="shared" si="25"/>
        <v>0</v>
      </c>
      <c r="H69" s="770">
        <f t="shared" si="25"/>
        <v>810</v>
      </c>
      <c r="I69" s="770">
        <f t="shared" si="25"/>
        <v>0</v>
      </c>
    </row>
    <row r="70" spans="1:9" ht="37.200000000000003" hidden="1" customHeight="1" x14ac:dyDescent="0.25">
      <c r="A70" s="772">
        <f>+[5]ระบบการควบคุมฯ!A101</f>
        <v>1</v>
      </c>
      <c r="B70" s="773" t="str">
        <f>+[5]ระบบการควบคุมฯ!B101</f>
        <v>งบรายจ่ายอื่น   6711500</v>
      </c>
      <c r="C70" s="792" t="str">
        <f>+[5]ระบบการควบคุมฯ!C101</f>
        <v>20004 31006170 5000004</v>
      </c>
      <c r="D70" s="775">
        <f>SUM(D71:D72)</f>
        <v>810</v>
      </c>
      <c r="E70" s="775">
        <f t="shared" ref="E70:H70" si="26">SUM(E71:E72)</f>
        <v>0</v>
      </c>
      <c r="F70" s="775">
        <f t="shared" si="26"/>
        <v>0</v>
      </c>
      <c r="G70" s="775">
        <f t="shared" si="26"/>
        <v>0</v>
      </c>
      <c r="H70" s="775">
        <f t="shared" si="26"/>
        <v>810</v>
      </c>
      <c r="I70" s="775">
        <f t="shared" ref="I70" si="27">SUM(I71)</f>
        <v>0</v>
      </c>
    </row>
    <row r="71" spans="1:9" ht="55.95" hidden="1" customHeight="1" x14ac:dyDescent="0.25">
      <c r="A71" s="795" t="str">
        <f>+[5]ระบบการควบคุมฯ!A102</f>
        <v>3.1.1.1</v>
      </c>
      <c r="B71" s="796" t="str">
        <f>+[5]ระบบการควบคุมฯ!B102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1" s="802" t="str">
        <f>+[5]ระบบการควบคุมฯ!C102</f>
        <v>ศธ 04002/ว1915 ลว.  11 พค 66 โอนครั้งที่ 515</v>
      </c>
      <c r="D71" s="798">
        <f>+[5]ระบบการควบคุมฯ!F102</f>
        <v>0</v>
      </c>
      <c r="E71" s="798">
        <f>+[5]ระบบการควบคุมฯ!G102+[5]ระบบการควบคุมฯ!H102</f>
        <v>0</v>
      </c>
      <c r="F71" s="798">
        <f>+[5]ระบบการควบคุมฯ!I102+[5]ระบบการควบคุมฯ!J102</f>
        <v>0</v>
      </c>
      <c r="G71" s="810">
        <f>+[5]ระบบการควบคุมฯ!K102+[5]ระบบการควบคุมฯ!L102</f>
        <v>0</v>
      </c>
      <c r="H71" s="810">
        <f>+D71-E71-F71-G71</f>
        <v>0</v>
      </c>
      <c r="I71" s="808" t="s">
        <v>97</v>
      </c>
    </row>
    <row r="72" spans="1:9" ht="111.6" hidden="1" customHeight="1" x14ac:dyDescent="0.25">
      <c r="A72" s="795" t="str">
        <f>+[5]ระบบการควบคุมฯ!A103</f>
        <v>3.1.1</v>
      </c>
      <c r="B72" s="796" t="str">
        <f>+[5]ระบบการควบคุมฯ!B103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2" s="802" t="str">
        <f>+[5]ระบบการควบคุมฯ!C103</f>
        <v xml:space="preserve">ศธ 04002/ว5680 ลว.  27 ธค  66 โอนครั้งที่ 110 </v>
      </c>
      <c r="D72" s="798">
        <f>+[5]ระบบการควบคุมฯ!F103</f>
        <v>810</v>
      </c>
      <c r="E72" s="798">
        <f>+[5]ระบบการควบคุมฯ!G103+[5]ระบบการควบคุมฯ!H103</f>
        <v>0</v>
      </c>
      <c r="F72" s="798">
        <f>+[5]ระบบการควบคุมฯ!I103+[5]ระบบการควบคุมฯ!J103</f>
        <v>0</v>
      </c>
      <c r="G72" s="810">
        <f>+[5]ระบบการควบคุมฯ!K103+[5]ระบบการควบคุมฯ!L103</f>
        <v>0</v>
      </c>
      <c r="H72" s="810">
        <f>+D72-E72-F72-G72</f>
        <v>810</v>
      </c>
      <c r="I72" s="808"/>
    </row>
    <row r="73" spans="1:9" ht="55.95" hidden="1" customHeight="1" x14ac:dyDescent="0.25">
      <c r="A73" s="767">
        <f>+[5]ระบบการควบคุมฯ!A105</f>
        <v>3.2</v>
      </c>
      <c r="B73" s="768" t="str">
        <f>+[5]ระบบการควบคุมฯ!B105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3" s="769" t="str">
        <f>+[5]ระบบการควบคุมฯ!C105</f>
        <v>20004 66 00085 00000</v>
      </c>
      <c r="D73" s="770">
        <f>+D74</f>
        <v>0</v>
      </c>
      <c r="E73" s="770">
        <f t="shared" ref="E73:I73" si="28">+E74</f>
        <v>0</v>
      </c>
      <c r="F73" s="770">
        <f t="shared" si="28"/>
        <v>0</v>
      </c>
      <c r="G73" s="770">
        <f t="shared" si="28"/>
        <v>0</v>
      </c>
      <c r="H73" s="770">
        <f t="shared" si="28"/>
        <v>0</v>
      </c>
      <c r="I73" s="770">
        <f t="shared" si="28"/>
        <v>0</v>
      </c>
    </row>
    <row r="74" spans="1:9" ht="18.600000000000001" hidden="1" customHeight="1" x14ac:dyDescent="0.25">
      <c r="A74" s="772" t="str">
        <f>+[5]ระบบการควบคุมฯ!A106</f>
        <v>3.2.1</v>
      </c>
      <c r="B74" s="829" t="str">
        <f>+[1]ระบบการควบคุมฯ!B87</f>
        <v xml:space="preserve"> งบรายจ่ายอื่น 6611500</v>
      </c>
      <c r="C74" s="792" t="str">
        <f>+[5]ระบบการควบคุมฯ!C106</f>
        <v>20004 31006170 5000008</v>
      </c>
      <c r="D74" s="775">
        <f>SUM(D75)</f>
        <v>0</v>
      </c>
      <c r="E74" s="775">
        <f t="shared" ref="E74:I74" si="29">SUM(E75)</f>
        <v>0</v>
      </c>
      <c r="F74" s="775">
        <f t="shared" si="29"/>
        <v>0</v>
      </c>
      <c r="G74" s="775">
        <f t="shared" si="29"/>
        <v>0</v>
      </c>
      <c r="H74" s="775">
        <f t="shared" si="29"/>
        <v>0</v>
      </c>
      <c r="I74" s="775">
        <f t="shared" si="29"/>
        <v>0</v>
      </c>
    </row>
    <row r="75" spans="1:9" ht="18.600000000000001" hidden="1" customHeight="1" x14ac:dyDescent="0.25">
      <c r="A75" s="795" t="str">
        <f>+[5]ระบบการควบคุมฯ!A107</f>
        <v>3.2.1.1</v>
      </c>
      <c r="B75" s="796" t="str">
        <f>+[5]ระบบการควบคุมฯ!B107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75" s="802" t="str">
        <f>+[5]ระบบการควบคุมฯ!C107</f>
        <v>ศธ 04002/ว1036 ลว.  13 มีค 66 โอนครั้งที่ 389</v>
      </c>
      <c r="D75" s="798">
        <f>+[5]ระบบการควบคุมฯ!F107</f>
        <v>0</v>
      </c>
      <c r="E75" s="798">
        <f>+[5]ระบบการควบคุมฯ!G107+[5]ระบบการควบคุมฯ!H107</f>
        <v>0</v>
      </c>
      <c r="F75" s="798">
        <f>+[5]ระบบการควบคุมฯ!I107+[5]ระบบการควบคุมฯ!J107</f>
        <v>0</v>
      </c>
      <c r="G75" s="810">
        <f>+[5]ระบบการควบคุมฯ!K107+[5]ระบบการควบคุมฯ!L107</f>
        <v>0</v>
      </c>
      <c r="H75" s="810">
        <f>+D75-E75-F75-G75</f>
        <v>0</v>
      </c>
      <c r="I75" s="808" t="s">
        <v>12</v>
      </c>
    </row>
    <row r="76" spans="1:9" ht="37.200000000000003" hidden="1" customHeight="1" x14ac:dyDescent="0.25">
      <c r="A76" s="767">
        <f>+[5]ระบบการควบคุมฯ!A112</f>
        <v>3.3</v>
      </c>
      <c r="B76" s="768" t="str">
        <f>+[5]ระบบการควบคุมฯ!B112</f>
        <v>กิจกรรมการยกระดับคุณภาพด้านวิทยาศาสตร์ศึกษาเพื่อความเป็นเลิศ</v>
      </c>
      <c r="C76" s="769" t="str">
        <f>+[5]ระบบการควบคุมฯ!C112</f>
        <v>20004 66 00093 00000</v>
      </c>
      <c r="D76" s="770">
        <f>+D77</f>
        <v>0</v>
      </c>
      <c r="E76" s="770">
        <f t="shared" ref="E76:I76" si="30">+E77</f>
        <v>0</v>
      </c>
      <c r="F76" s="770">
        <f t="shared" si="30"/>
        <v>0</v>
      </c>
      <c r="G76" s="770">
        <f t="shared" si="30"/>
        <v>0</v>
      </c>
      <c r="H76" s="770">
        <f t="shared" si="30"/>
        <v>0</v>
      </c>
      <c r="I76" s="770">
        <f t="shared" si="30"/>
        <v>0</v>
      </c>
    </row>
    <row r="77" spans="1:9" ht="55.95" hidden="1" customHeight="1" x14ac:dyDescent="0.25">
      <c r="A77" s="772"/>
      <c r="B77" s="773" t="str">
        <f>+[5]ระบบการควบคุมฯ!B113</f>
        <v>งบรายจ่ายอื่น   6711500</v>
      </c>
      <c r="C77" s="792" t="str">
        <f>+[5]ระบบการควบคุมฯ!C113</f>
        <v>20004 31006170 5000009</v>
      </c>
      <c r="D77" s="775">
        <f>SUM(D78:D83)</f>
        <v>0</v>
      </c>
      <c r="E77" s="775">
        <f t="shared" ref="E77:H77" si="31">SUM(E78:E83)</f>
        <v>0</v>
      </c>
      <c r="F77" s="775">
        <f t="shared" si="31"/>
        <v>0</v>
      </c>
      <c r="G77" s="775">
        <f t="shared" si="31"/>
        <v>0</v>
      </c>
      <c r="H77" s="775">
        <f t="shared" si="31"/>
        <v>0</v>
      </c>
      <c r="I77" s="775">
        <f t="shared" ref="I77" si="32">SUM(I78)</f>
        <v>0</v>
      </c>
    </row>
    <row r="78" spans="1:9" ht="55.95" hidden="1" customHeight="1" x14ac:dyDescent="0.25">
      <c r="A78" s="795" t="str">
        <f>+[5]ระบบการควบคุมฯ!A114</f>
        <v>3.3.1</v>
      </c>
      <c r="B78" s="830" t="str">
        <f>+[5]ระบบการควบคุมฯ!B114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</c>
      <c r="C78" s="802" t="str">
        <f>+[5]ระบบการควบคุมฯ!C114</f>
        <v>ศธ 04002/ว366 ลว.  3 กพ 66 โอนครั้งที่ 263 พาหนะ 2000 บาท ดำเนินการ 10000 บาท เขียนเขต(รอจัดสรร)</v>
      </c>
      <c r="D78" s="798">
        <f>+[5]ระบบการควบคุมฯ!F114</f>
        <v>0</v>
      </c>
      <c r="E78" s="798">
        <f>+[5]ระบบการควบคุมฯ!G114+[5]ระบบการควบคุมฯ!H114</f>
        <v>0</v>
      </c>
      <c r="F78" s="798">
        <f>+[5]ระบบการควบคุมฯ!I114+[5]ระบบการควบคุมฯ!J114</f>
        <v>0</v>
      </c>
      <c r="G78" s="810">
        <f>+[5]ระบบการควบคุมฯ!K114+[5]ระบบการควบคุมฯ!L114</f>
        <v>0</v>
      </c>
      <c r="H78" s="810">
        <f t="shared" ref="H78:H83" si="33">+D78-E78-F78-G78</f>
        <v>0</v>
      </c>
      <c r="I78" s="808" t="s">
        <v>98</v>
      </c>
    </row>
    <row r="79" spans="1:9" ht="55.95" hidden="1" customHeight="1" x14ac:dyDescent="0.25">
      <c r="A79" s="795" t="str">
        <f>+[5]ระบบการควบคุมฯ!A115</f>
        <v>3.3.2</v>
      </c>
      <c r="B79" s="830" t="str">
        <f>+[5]ระบบการควบคุมฯ!B115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</c>
      <c r="C79" s="802" t="str">
        <f>+[5]ระบบการควบคุมฯ!C115</f>
        <v>ศธ 04002/ว074 ลว.  15 มีค 66 โอนครั้งที่ 395</v>
      </c>
      <c r="D79" s="798">
        <f>+[5]ระบบการควบคุมฯ!F115</f>
        <v>0</v>
      </c>
      <c r="E79" s="798">
        <f>+[5]ระบบการควบคุมฯ!G115+[5]ระบบการควบคุมฯ!H115</f>
        <v>0</v>
      </c>
      <c r="F79" s="798">
        <f>+[5]ระบบการควบคุมฯ!I114+[5]ระบบการควบคุมฯ!J114</f>
        <v>0</v>
      </c>
      <c r="G79" s="810">
        <f>+[5]ระบบการควบคุมฯ!K115+[5]ระบบการควบคุมฯ!L115</f>
        <v>0</v>
      </c>
      <c r="H79" s="810">
        <f t="shared" si="33"/>
        <v>0</v>
      </c>
      <c r="I79" s="808" t="s">
        <v>99</v>
      </c>
    </row>
    <row r="80" spans="1:9" ht="37.200000000000003" hidden="1" customHeight="1" x14ac:dyDescent="0.25">
      <c r="A80" s="795" t="str">
        <f>+[5]ระบบการควบคุมฯ!A116</f>
        <v>3.3.3</v>
      </c>
      <c r="B80" s="830" t="str">
        <f>+[5]ระบบการควบคุมฯ!B116</f>
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</c>
      <c r="C80" s="802" t="str">
        <f>+[5]ระบบการควบคุมฯ!C116</f>
        <v>ศธ 04002/ว1347 ลว.  3 เมย 66 โอนครั้งที่ 446 พาหนะ 2000 บาท ดำเนินการ 10000 บาท เขียนเขต</v>
      </c>
      <c r="D80" s="798">
        <f>+[5]ระบบการควบคุมฯ!F116</f>
        <v>0</v>
      </c>
      <c r="E80" s="798">
        <f>+[5]ระบบการควบคุมฯ!G116+[5]ระบบการควบคุมฯ!H116</f>
        <v>0</v>
      </c>
      <c r="F80" s="798">
        <f>+[5]ระบบการควบคุมฯ!I116+[5]ระบบการควบคุมฯ!J116</f>
        <v>0</v>
      </c>
      <c r="G80" s="810">
        <f>+[5]ระบบการควบคุมฯ!K116+[5]ระบบการควบคุมฯ!L116</f>
        <v>0</v>
      </c>
      <c r="H80" s="810">
        <f t="shared" si="33"/>
        <v>0</v>
      </c>
      <c r="I80" s="808" t="s">
        <v>100</v>
      </c>
    </row>
    <row r="81" spans="1:9" ht="37.200000000000003" hidden="1" customHeight="1" x14ac:dyDescent="0.25">
      <c r="A81" s="795" t="str">
        <f>+[5]ระบบการควบคุมฯ!A117</f>
        <v>3.3.4</v>
      </c>
      <c r="B81" s="830" t="str">
        <f>+[5]ระบบการควบคุมฯ!B117</f>
        <v xml:space="preserve">ค่าใช้จ่ายในการดำเนินงานของโครงการวิทยาศาสตร์พลังสิบ ระดับประถมศึกษา </v>
      </c>
      <c r="C81" s="802" t="str">
        <f>+[5]ระบบการควบคุมฯ!C117</f>
        <v xml:space="preserve">ศธ 04002/ว1350 ลว.  3 เมย 66 โอนครั้งที่ 451 </v>
      </c>
      <c r="D81" s="798">
        <f>+[5]ระบบการควบคุมฯ!F117</f>
        <v>0</v>
      </c>
      <c r="E81" s="798">
        <f>+[1]ระบบการควบคุมฯ!G94+[1]ระบบการควบคุมฯ!H94</f>
        <v>0</v>
      </c>
      <c r="F81" s="798">
        <f>+[1]ระบบการควบคุมฯ!I94+[1]ระบบการควบคุมฯ!J94</f>
        <v>0</v>
      </c>
      <c r="G81" s="810">
        <f>+[1]ระบบการควบคุมฯ!K94+[1]ระบบการควบคุมฯ!L94</f>
        <v>0</v>
      </c>
      <c r="H81" s="810">
        <f t="shared" si="33"/>
        <v>0</v>
      </c>
      <c r="I81" s="808" t="s">
        <v>101</v>
      </c>
    </row>
    <row r="82" spans="1:9" ht="74.400000000000006" hidden="1" customHeight="1" x14ac:dyDescent="0.25">
      <c r="A82" s="795" t="str">
        <f>+[5]ระบบการควบคุมฯ!A118</f>
        <v>3.3.5</v>
      </c>
      <c r="B82" s="830" t="str">
        <f>+[5]ระบบการควบคุมฯ!B118</f>
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</c>
      <c r="C82" s="802" t="str">
        <f>+[5]ระบบการควบคุมฯ!C118</f>
        <v xml:space="preserve">ศธ 04002/ว3237 ลว. 8 สค 66 โอนครั้งที่ 739 </v>
      </c>
      <c r="D82" s="798">
        <f>+[5]ระบบการควบคุมฯ!F118</f>
        <v>0</v>
      </c>
      <c r="E82" s="798">
        <f>+[5]ระบบการควบคุมฯ!G118+[5]ระบบการควบคุมฯ!H118</f>
        <v>0</v>
      </c>
      <c r="F82" s="798">
        <f>+[5]ระบบการควบคุมฯ!I118+[5]ระบบการควบคุมฯ!J118</f>
        <v>0</v>
      </c>
      <c r="G82" s="810">
        <f>+[5]ระบบการควบคุมฯ!K118+[5]ระบบการควบคุมฯ!L118</f>
        <v>0</v>
      </c>
      <c r="H82" s="810">
        <f t="shared" si="33"/>
        <v>0</v>
      </c>
      <c r="I82" s="808" t="s">
        <v>102</v>
      </c>
    </row>
    <row r="83" spans="1:9" ht="18.600000000000001" hidden="1" customHeight="1" x14ac:dyDescent="0.25">
      <c r="A83" s="795" t="str">
        <f>+[5]ระบบการควบคุมฯ!A119</f>
        <v>3.3.6</v>
      </c>
      <c r="B83" s="830" t="str">
        <f>+[5]ระบบการควบคุมฯ!B119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83" s="802" t="str">
        <f>+[5]ระบบการควบคุมฯ!C119</f>
        <v>ศธ 04002/ว3389 ลว.  16 สค 66 โอนครั้งที่ 764 ยอด 75,000 บาท</v>
      </c>
      <c r="D83" s="798">
        <f>+[5]ระบบการควบคุมฯ!F119</f>
        <v>0</v>
      </c>
      <c r="E83" s="798">
        <f>+[5]ระบบการควบคุมฯ!G119+[5]ระบบการควบคุมฯ!H119</f>
        <v>0</v>
      </c>
      <c r="F83" s="798">
        <f>+[5]ระบบการควบคุมฯ!I119+[5]ระบบการควบคุมฯ!J119</f>
        <v>0</v>
      </c>
      <c r="G83" s="810">
        <f>+[5]ระบบการควบคุมฯ!K119+[5]ระบบการควบคุมฯ!L119</f>
        <v>0</v>
      </c>
      <c r="H83" s="810">
        <f t="shared" si="33"/>
        <v>0</v>
      </c>
      <c r="I83" s="808" t="s">
        <v>103</v>
      </c>
    </row>
    <row r="84" spans="1:9" ht="18.600000000000001" hidden="1" customHeight="1" x14ac:dyDescent="0.25">
      <c r="A84" s="767">
        <f>+[5]ระบบการควบคุมฯ!A120</f>
        <v>3.4</v>
      </c>
      <c r="B84" s="768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4" s="769" t="str">
        <f>+[1]ระบบการควบคุมฯ!C83</f>
        <v>20004 66 00105 00000</v>
      </c>
      <c r="D84" s="770">
        <f>+D85</f>
        <v>0</v>
      </c>
      <c r="E84" s="770">
        <f t="shared" ref="E84:I84" si="34">+E85</f>
        <v>0</v>
      </c>
      <c r="F84" s="770">
        <f t="shared" si="34"/>
        <v>0</v>
      </c>
      <c r="G84" s="770">
        <f t="shared" si="34"/>
        <v>0</v>
      </c>
      <c r="H84" s="770">
        <f t="shared" si="34"/>
        <v>0</v>
      </c>
      <c r="I84" s="770">
        <f t="shared" si="34"/>
        <v>0</v>
      </c>
    </row>
    <row r="85" spans="1:9" ht="18.600000000000001" hidden="1" customHeight="1" x14ac:dyDescent="0.25">
      <c r="A85" s="772">
        <f>+[5]ระบบการควบคุมฯ!A121</f>
        <v>0</v>
      </c>
      <c r="B85" s="773" t="str">
        <f>+[1]ระบบการควบคุมฯ!B84</f>
        <v>งบรายจ่ายอื่น   6611500</v>
      </c>
      <c r="C85" s="792" t="str">
        <f>+[5]ระบบการควบคุมฯ!C121</f>
        <v>20004 31006170 5000011</v>
      </c>
      <c r="D85" s="775">
        <f>SUM(D86)</f>
        <v>0</v>
      </c>
      <c r="E85" s="775">
        <f t="shared" ref="E85:I85" si="35">SUM(E86)</f>
        <v>0</v>
      </c>
      <c r="F85" s="775">
        <f t="shared" si="35"/>
        <v>0</v>
      </c>
      <c r="G85" s="775">
        <f t="shared" si="35"/>
        <v>0</v>
      </c>
      <c r="H85" s="775">
        <f t="shared" si="35"/>
        <v>0</v>
      </c>
      <c r="I85" s="775">
        <f t="shared" si="35"/>
        <v>0</v>
      </c>
    </row>
    <row r="86" spans="1:9" ht="18.600000000000001" hidden="1" customHeight="1" x14ac:dyDescent="0.25">
      <c r="A86" s="831" t="str">
        <f>+[5]ระบบการควบคุมฯ!A122</f>
        <v>3.4.1</v>
      </c>
      <c r="B86" s="796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86" s="802" t="str">
        <f>+[1]ระบบการควบคุมฯ!C91</f>
        <v>20004 66 86178 00000</v>
      </c>
      <c r="D86" s="798"/>
      <c r="E86" s="798">
        <f>+[1]ระบบการควบคุมฯ!G91+[1]ระบบการควบคุมฯ!H91</f>
        <v>0</v>
      </c>
      <c r="F86" s="798">
        <f>+[5]ระบบการควบคุมฯ!I122+[5]ระบบการควบคุมฯ!J122</f>
        <v>0</v>
      </c>
      <c r="G86" s="810">
        <f>+[5]ระบบการควบคุมฯ!K122+[5]ระบบการควบคุมฯ!L122</f>
        <v>0</v>
      </c>
      <c r="H86" s="810">
        <f>+D86-E86-F86-G86</f>
        <v>0</v>
      </c>
      <c r="I86" s="808" t="s">
        <v>78</v>
      </c>
    </row>
    <row r="87" spans="1:9" ht="74.400000000000006" hidden="1" customHeight="1" x14ac:dyDescent="0.25">
      <c r="A87" s="767">
        <f>+[5]ระบบการควบคุมฯ!A123</f>
        <v>3.2</v>
      </c>
      <c r="B87" s="768" t="str">
        <f>+[5]ระบบการควบคุมฯ!B123</f>
        <v>กิจกรรมหลักบ้านวิทยาศาสตร์น้อยประเทศไทย ระดับประถมศึกษา</v>
      </c>
      <c r="C87" s="769" t="str">
        <f>+[5]ระบบการควบคุมฯ!C123</f>
        <v>20004 66 00108 00000</v>
      </c>
      <c r="D87" s="770">
        <f>+D88</f>
        <v>10000</v>
      </c>
      <c r="E87" s="770">
        <f t="shared" ref="E87:I87" si="36">+E88</f>
        <v>0</v>
      </c>
      <c r="F87" s="770">
        <f t="shared" si="36"/>
        <v>0</v>
      </c>
      <c r="G87" s="770">
        <f t="shared" si="36"/>
        <v>0</v>
      </c>
      <c r="H87" s="770">
        <f t="shared" si="36"/>
        <v>10000</v>
      </c>
      <c r="I87" s="770">
        <f t="shared" si="36"/>
        <v>0</v>
      </c>
    </row>
    <row r="88" spans="1:9" ht="74.400000000000006" hidden="1" customHeight="1" x14ac:dyDescent="0.25">
      <c r="A88" s="772">
        <f>+[5]ระบบการควบคุมฯ!A124</f>
        <v>1</v>
      </c>
      <c r="B88" s="773" t="str">
        <f>+[5]ระบบการควบคุมฯ!B124</f>
        <v>งบรายจ่ายอื่น   6711500</v>
      </c>
      <c r="C88" s="792" t="str">
        <f>+[5]ระบบการควบคุมฯ!C124</f>
        <v>20004 31006170 5000012</v>
      </c>
      <c r="D88" s="775">
        <f>SUM(D89:D97)</f>
        <v>10000</v>
      </c>
      <c r="E88" s="775">
        <f t="shared" ref="E88:H88" si="37">SUM(E89:E97)</f>
        <v>0</v>
      </c>
      <c r="F88" s="775">
        <f t="shared" si="37"/>
        <v>0</v>
      </c>
      <c r="G88" s="775">
        <f t="shared" si="37"/>
        <v>0</v>
      </c>
      <c r="H88" s="775">
        <f t="shared" si="37"/>
        <v>10000</v>
      </c>
      <c r="I88" s="775">
        <f t="shared" ref="I88" si="38">SUM(I89)</f>
        <v>0</v>
      </c>
    </row>
    <row r="89" spans="1:9" ht="93" hidden="1" customHeight="1" x14ac:dyDescent="0.25">
      <c r="A89" s="831" t="str">
        <f>+[5]ระบบการควบคุมฯ!A125</f>
        <v>3.2.1</v>
      </c>
      <c r="B89" s="796" t="str">
        <f>+[5]ระบบการควบคุมฯ!B125</f>
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</c>
      <c r="C89" s="802" t="str">
        <f>+[5]ระบบการควบคุมฯ!C125</f>
        <v xml:space="preserve">ศธ 04002/ว5680 ลว.  20 ธค  66 โอนครั้งที่ 100 </v>
      </c>
      <c r="D89" s="798">
        <f>+[5]ระบบการควบคุมฯ!F125</f>
        <v>10000</v>
      </c>
      <c r="E89" s="798">
        <f>+[5]ระบบการควบคุมฯ!G125+[5]ระบบการควบคุมฯ!H125</f>
        <v>0</v>
      </c>
      <c r="F89" s="798">
        <f>+[5]ระบบการควบคุมฯ!I125+[5]ระบบการควบคุมฯ!J125</f>
        <v>0</v>
      </c>
      <c r="G89" s="810">
        <f>+[5]ระบบการควบคุมฯ!K125+[5]ระบบการควบคุมฯ!L125</f>
        <v>0</v>
      </c>
      <c r="H89" s="810">
        <f t="shared" ref="H89:H97" si="39">+D89-E89-F89-G89</f>
        <v>10000</v>
      </c>
      <c r="I89" s="808" t="s">
        <v>50</v>
      </c>
    </row>
    <row r="90" spans="1:9" ht="93" hidden="1" customHeight="1" x14ac:dyDescent="0.25">
      <c r="A90" s="832" t="str">
        <f>+[5]ระบบการควบคุมฯ!A126</f>
        <v>3.5.2</v>
      </c>
      <c r="B90" s="790" t="str">
        <f>+[5]ระบบการควบคุมฯ!B126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</c>
      <c r="C90" s="833" t="str">
        <f>+[5]ระบบการควบคุมฯ!C126</f>
        <v>ศธ 04002/ว205 ลว.  20 มกราคม 66 โอนครั้งที่ 213 จำนวนเงิน 2800 บาท</v>
      </c>
      <c r="D90" s="791">
        <f>+[5]ระบบการควบคุมฯ!F126</f>
        <v>0</v>
      </c>
      <c r="E90" s="791">
        <f>+[5]ระบบการควบคุมฯ!G126+[5]ระบบการควบคุมฯ!H126</f>
        <v>0</v>
      </c>
      <c r="F90" s="791">
        <f>+[5]ระบบการควบคุมฯ!I126+[5]ระบบการควบคุมฯ!J126</f>
        <v>0</v>
      </c>
      <c r="G90" s="834">
        <f>+[5]ระบบการควบคุมฯ!K126+[5]ระบบการควบคุมฯ!L126</f>
        <v>0</v>
      </c>
      <c r="H90" s="834">
        <f t="shared" si="39"/>
        <v>0</v>
      </c>
      <c r="I90" s="835" t="s">
        <v>50</v>
      </c>
    </row>
    <row r="91" spans="1:9" ht="55.95" hidden="1" customHeight="1" x14ac:dyDescent="0.25">
      <c r="A91" s="832" t="str">
        <f>+[5]ระบบการควบคุมฯ!A127</f>
        <v>3.5.2.1</v>
      </c>
      <c r="B91" s="790">
        <f>+[5]ระบบการควบคุมฯ!B127</f>
        <v>0</v>
      </c>
      <c r="C91" s="833">
        <f>+[5]ระบบการควบคุมฯ!C127</f>
        <v>0</v>
      </c>
      <c r="D91" s="791">
        <f>+[5]ระบบการควบคุมฯ!F127</f>
        <v>0</v>
      </c>
      <c r="E91" s="791">
        <f>+[5]ระบบการควบคุมฯ!G127+[5]ระบบการควบคุมฯ!H127</f>
        <v>0</v>
      </c>
      <c r="F91" s="791">
        <f>+[5]ระบบการควบคุมฯ!I127+[5]ระบบการควบคุมฯ!J127</f>
        <v>0</v>
      </c>
      <c r="G91" s="834">
        <f>+[5]ระบบการควบคุมฯ!K127+[5]ระบบการควบคุมฯ!L127</f>
        <v>0</v>
      </c>
      <c r="H91" s="834">
        <f t="shared" si="39"/>
        <v>0</v>
      </c>
      <c r="I91" s="835" t="s">
        <v>104</v>
      </c>
    </row>
    <row r="92" spans="1:9" ht="37.200000000000003" hidden="1" customHeight="1" x14ac:dyDescent="0.25">
      <c r="A92" s="832" t="str">
        <f>+[5]ระบบการควบคุมฯ!A128</f>
        <v>3.5.3</v>
      </c>
      <c r="B92" s="790" t="str">
        <f>+[5]ระบบการควบคุมฯ!B128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2" s="833" t="str">
        <f>+[5]ระบบการควบคุมฯ!C128</f>
        <v xml:space="preserve">ศธ 04002/ว248 ลว.  27 มกราคม 66 โอนครั้งที่ 248 </v>
      </c>
      <c r="D92" s="791">
        <f>+[5]ระบบการควบคุมฯ!F128</f>
        <v>0</v>
      </c>
      <c r="E92" s="791">
        <f>+[5]ระบบการควบคุมฯ!G128+[5]ระบบการควบคุมฯ!H128</f>
        <v>0</v>
      </c>
      <c r="F92" s="791">
        <f>+[5]ระบบการควบคุมฯ!I128+[5]ระบบการควบคุมฯ!J128</f>
        <v>0</v>
      </c>
      <c r="G92" s="834">
        <f>+[5]ระบบการควบคุมฯ!K128+[5]ระบบการควบคุมฯ!L128</f>
        <v>0</v>
      </c>
      <c r="H92" s="834">
        <f t="shared" si="39"/>
        <v>0</v>
      </c>
      <c r="I92" s="835" t="s">
        <v>50</v>
      </c>
    </row>
    <row r="93" spans="1:9" ht="18.600000000000001" hidden="1" customHeight="1" x14ac:dyDescent="0.25">
      <c r="A93" s="832" t="str">
        <f>+[5]ระบบการควบคุมฯ!A129</f>
        <v>3.5.4</v>
      </c>
      <c r="B93" s="790" t="str">
        <f>+[5]ระบบการควบคุมฯ!B129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3" s="833" t="str">
        <f>+[5]ระบบการควบคุมฯ!C129</f>
        <v>ที่ ศธ 04002/ว1282 ลว 29 มีค 66 โอนครั้งที่ 438</v>
      </c>
      <c r="D93" s="791">
        <f>+[5]ระบบการควบคุมฯ!F129</f>
        <v>0</v>
      </c>
      <c r="E93" s="791">
        <f>+[5]ระบบการควบคุมฯ!G129+[5]ระบบการควบคุมฯ!H129</f>
        <v>0</v>
      </c>
      <c r="F93" s="791">
        <f>+[5]ระบบการควบคุมฯ!I129+[5]ระบบการควบคุมฯ!J129</f>
        <v>0</v>
      </c>
      <c r="G93" s="834">
        <f>+[5]ระบบการควบคุมฯ!K129+[5]ระบบการควบคุมฯ!L129</f>
        <v>0</v>
      </c>
      <c r="H93" s="834">
        <f t="shared" si="39"/>
        <v>0</v>
      </c>
      <c r="I93" s="835" t="s">
        <v>50</v>
      </c>
    </row>
    <row r="94" spans="1:9" ht="18.600000000000001" hidden="1" customHeight="1" x14ac:dyDescent="0.25">
      <c r="A94" s="832" t="str">
        <f>+[5]ระบบการควบคุมฯ!A130</f>
        <v>3.5.5</v>
      </c>
      <c r="B94" s="790" t="str">
        <f>+[5]ระบบการควบคุมฯ!B130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4" s="833" t="str">
        <f>+[5]ระบบการควบคุมฯ!C130</f>
        <v>ที่ ศธ 04002/ว1479 ลว 12 เมย 66 โอนครั้งที่ 472</v>
      </c>
      <c r="D94" s="791">
        <f>+[5]ระบบการควบคุมฯ!F130</f>
        <v>0</v>
      </c>
      <c r="E94" s="791">
        <f>+[5]ระบบการควบคุมฯ!G130+[5]ระบบการควบคุมฯ!H130</f>
        <v>0</v>
      </c>
      <c r="F94" s="791">
        <f>+[5]ระบบการควบคุมฯ!I130+[5]ระบบการควบคุมฯ!J130</f>
        <v>0</v>
      </c>
      <c r="G94" s="834">
        <f>+[5]ระบบการควบคุมฯ!K130+[5]ระบบการควบคุมฯ!L130</f>
        <v>0</v>
      </c>
      <c r="H94" s="834">
        <f t="shared" si="39"/>
        <v>0</v>
      </c>
      <c r="I94" s="835" t="s">
        <v>50</v>
      </c>
    </row>
    <row r="95" spans="1:9" ht="18.600000000000001" hidden="1" customHeight="1" x14ac:dyDescent="0.25">
      <c r="A95" s="832" t="str">
        <f>+[5]ระบบการควบคุมฯ!A131</f>
        <v>3.5.6</v>
      </c>
      <c r="B95" s="790" t="str">
        <f>+[5]ระบบการควบคุมฯ!B131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95" s="833" t="str">
        <f>+[5]ระบบการควบคุมฯ!C131</f>
        <v>ที่ ศธ04002/ว 2955 ลว. 18 กค 66 ครั้งที่ 683</v>
      </c>
      <c r="D95" s="791">
        <f>+[5]ระบบการควบคุมฯ!F131</f>
        <v>0</v>
      </c>
      <c r="E95" s="791">
        <f>+[5]ระบบการควบคุมฯ!G131+[5]ระบบการควบคุมฯ!H131</f>
        <v>0</v>
      </c>
      <c r="F95" s="791">
        <f>+[5]ระบบการควบคุมฯ!I131+[5]ระบบการควบคุมฯ!J131</f>
        <v>0</v>
      </c>
      <c r="G95" s="834">
        <f>+[5]ระบบการควบคุมฯ!K131+[5]ระบบการควบคุมฯ!L131</f>
        <v>0</v>
      </c>
      <c r="H95" s="834">
        <f t="shared" si="39"/>
        <v>0</v>
      </c>
      <c r="I95" s="835" t="s">
        <v>50</v>
      </c>
    </row>
    <row r="96" spans="1:9" ht="18.600000000000001" hidden="1" customHeight="1" x14ac:dyDescent="0.25">
      <c r="A96" s="832" t="str">
        <f>+[5]ระบบการควบคุมฯ!A132</f>
        <v>3.5.5</v>
      </c>
      <c r="B96" s="790" t="str">
        <f>+[5]ระบบการควบคุมฯ!B132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96" s="833" t="str">
        <f>+[5]ระบบการควบคุมฯ!C132</f>
        <v>ที่ ศธ 04002/ว3310 ลว 15 สค 66 โอนครั้งที่ 748</v>
      </c>
      <c r="D96" s="791">
        <f>+[5]ระบบการควบคุมฯ!F132</f>
        <v>0</v>
      </c>
      <c r="E96" s="791">
        <f>+[5]ระบบการควบคุมฯ!G132+[5]ระบบการควบคุมฯ!H132</f>
        <v>0</v>
      </c>
      <c r="F96" s="791">
        <f>+[5]ระบบการควบคุมฯ!I132+[5]ระบบการควบคุมฯ!J132</f>
        <v>0</v>
      </c>
      <c r="G96" s="834">
        <f>+[5]ระบบการควบคุมฯ!K132+[5]ระบบการควบคุมฯ!L132</f>
        <v>0</v>
      </c>
      <c r="H96" s="834">
        <f t="shared" si="39"/>
        <v>0</v>
      </c>
      <c r="I96" s="835" t="s">
        <v>103</v>
      </c>
    </row>
    <row r="97" spans="1:9" ht="18.600000000000001" hidden="1" customHeight="1" x14ac:dyDescent="0.25">
      <c r="A97" s="832" t="str">
        <f>+[5]ระบบการควบคุมฯ!A133</f>
        <v>3.5.6</v>
      </c>
      <c r="B97" s="790" t="str">
        <f>+[5]ระบบการควบคุมฯ!B133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97" s="833" t="str">
        <f>+[5]ระบบการควบคุมฯ!C133</f>
        <v>ศธ 04002/ว3389 ลว.  16 สค 66 โอนครั้งที่ 764 ยอด 75,000 บาท</v>
      </c>
      <c r="D97" s="791">
        <f>+[5]ระบบการควบคุมฯ!F133</f>
        <v>0</v>
      </c>
      <c r="E97" s="791">
        <f>+[5]ระบบการควบคุมฯ!G133+[5]ระบบการควบคุมฯ!H133</f>
        <v>0</v>
      </c>
      <c r="F97" s="791">
        <f>+[5]ระบบการควบคุมฯ!I133+[5]ระบบการควบคุมฯ!J133</f>
        <v>0</v>
      </c>
      <c r="G97" s="834">
        <f>+[5]ระบบการควบคุมฯ!K133+[5]ระบบการควบคุมฯ!L133</f>
        <v>0</v>
      </c>
      <c r="H97" s="834">
        <f t="shared" si="39"/>
        <v>0</v>
      </c>
      <c r="I97" s="835" t="s">
        <v>103</v>
      </c>
    </row>
    <row r="98" spans="1:9" ht="37.200000000000003" hidden="1" customHeight="1" x14ac:dyDescent="0.25">
      <c r="A98" s="767">
        <f>+[5]ระบบการควบคุมฯ!A134</f>
        <v>3.6</v>
      </c>
      <c r="B98" s="768" t="str">
        <f>+[5]ระบบการควบคุมฯ!B134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98" s="768" t="str">
        <f>+[5]ระบบการควบคุมฯ!C134</f>
        <v>20004 66 86177 00000</v>
      </c>
      <c r="D98" s="770">
        <f>+D99</f>
        <v>0</v>
      </c>
      <c r="E98" s="770">
        <f t="shared" ref="E98:I98" si="40">+E99</f>
        <v>0</v>
      </c>
      <c r="F98" s="770">
        <f t="shared" si="40"/>
        <v>0</v>
      </c>
      <c r="G98" s="770">
        <f t="shared" si="40"/>
        <v>0</v>
      </c>
      <c r="H98" s="770">
        <f t="shared" si="40"/>
        <v>0</v>
      </c>
      <c r="I98" s="770">
        <f t="shared" si="40"/>
        <v>0</v>
      </c>
    </row>
    <row r="99" spans="1:9" ht="18.600000000000001" hidden="1" customHeight="1" x14ac:dyDescent="0.25">
      <c r="A99" s="772">
        <f>+[5]ระบบการควบคุมฯ!A157</f>
        <v>0</v>
      </c>
      <c r="B99" s="807" t="str">
        <f>+[5]ระบบการควบคุมฯ!B157</f>
        <v xml:space="preserve"> งบรายจ่ายอื่น 6711500</v>
      </c>
      <c r="C99" s="792" t="str">
        <f>+[5]ระบบการควบคุมฯ!C157</f>
        <v>20004 31006170 5000021</v>
      </c>
      <c r="D99" s="775">
        <f>SUM(D100)</f>
        <v>0</v>
      </c>
      <c r="E99" s="775">
        <f t="shared" ref="E99:I99" si="41">SUM(E100)</f>
        <v>0</v>
      </c>
      <c r="F99" s="775">
        <f t="shared" si="41"/>
        <v>0</v>
      </c>
      <c r="G99" s="775">
        <f t="shared" si="41"/>
        <v>0</v>
      </c>
      <c r="H99" s="775">
        <f t="shared" si="41"/>
        <v>0</v>
      </c>
      <c r="I99" s="775">
        <f t="shared" si="41"/>
        <v>0</v>
      </c>
    </row>
    <row r="100" spans="1:9" ht="18.600000000000001" hidden="1" customHeight="1" x14ac:dyDescent="0.25">
      <c r="A100" s="795" t="str">
        <f>+[5]ระบบการควบคุมฯ!A158</f>
        <v>3.6.1</v>
      </c>
      <c r="B100" s="796" t="str">
        <f>+[5]ระบบการควบคุมฯ!B158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100" s="802" t="str">
        <f>+[5]ระบบการควบคุมฯ!C158</f>
        <v>ศธ 04002/ว5834 ลว.26/12/2022 โอนครั้งที่ 158</v>
      </c>
      <c r="D100" s="798">
        <f>+[5]ระบบการควบคุมฯ!F158</f>
        <v>0</v>
      </c>
      <c r="E100" s="798">
        <f>+[5]ระบบการควบคุมฯ!G158+[5]ระบบการควบคุมฯ!H158</f>
        <v>0</v>
      </c>
      <c r="F100" s="798">
        <f>+[5]ระบบการควบคุมฯ!I158+[5]ระบบการควบคุมฯ!J158</f>
        <v>0</v>
      </c>
      <c r="G100" s="810">
        <f>+[5]ระบบการควบคุมฯ!K158+[5]ระบบการควบคุมฯ!L158</f>
        <v>0</v>
      </c>
      <c r="H100" s="810">
        <f>+D100-E100-F100-G100</f>
        <v>0</v>
      </c>
      <c r="I100" s="808" t="s">
        <v>105</v>
      </c>
    </row>
    <row r="101" spans="1:9" ht="18.600000000000001" hidden="1" customHeight="1" x14ac:dyDescent="0.25">
      <c r="A101" s="767">
        <f>+[5]ระบบการควบคุมฯ!A159</f>
        <v>3.7</v>
      </c>
      <c r="B101" s="768" t="str">
        <f>+[5]ระบบการควบคุมฯ!B159</f>
        <v>กิจกรรมการบริหารจัดการโรงเรียนขนาดเล็ก</v>
      </c>
      <c r="C101" s="768" t="str">
        <f>+[5]ระบบการควบคุมฯ!C159</f>
        <v>20004 66 5201 000000</v>
      </c>
      <c r="D101" s="770">
        <f>+D102</f>
        <v>0</v>
      </c>
      <c r="E101" s="770">
        <f t="shared" ref="E101:I101" si="42">+E102</f>
        <v>0</v>
      </c>
      <c r="F101" s="770">
        <f t="shared" si="42"/>
        <v>0</v>
      </c>
      <c r="G101" s="770">
        <f t="shared" si="42"/>
        <v>0</v>
      </c>
      <c r="H101" s="770">
        <f t="shared" si="42"/>
        <v>0</v>
      </c>
      <c r="I101" s="770">
        <f t="shared" si="42"/>
        <v>0</v>
      </c>
    </row>
    <row r="102" spans="1:9" ht="18.600000000000001" hidden="1" customHeight="1" x14ac:dyDescent="0.25">
      <c r="A102" s="772">
        <f>+[5]ระบบการควบคุมฯ!A160</f>
        <v>0</v>
      </c>
      <c r="B102" s="829" t="str">
        <f>+[5]ระบบการควบคุมฯ!B160</f>
        <v xml:space="preserve"> งบรายจ่ายอื่น 6711500</v>
      </c>
      <c r="C102" s="792" t="str">
        <f>+[5]ระบบการควบคุมฯ!C160</f>
        <v>20004 31006100 5000020</v>
      </c>
      <c r="D102" s="775">
        <f>SUM(D103)</f>
        <v>0</v>
      </c>
      <c r="E102" s="775">
        <f t="shared" ref="E102:I102" si="43">SUM(E103)</f>
        <v>0</v>
      </c>
      <c r="F102" s="775">
        <f t="shared" si="43"/>
        <v>0</v>
      </c>
      <c r="G102" s="775">
        <f t="shared" si="43"/>
        <v>0</v>
      </c>
      <c r="H102" s="775">
        <f t="shared" si="43"/>
        <v>0</v>
      </c>
      <c r="I102" s="775">
        <f t="shared" si="43"/>
        <v>0</v>
      </c>
    </row>
    <row r="103" spans="1:9" ht="55.95" hidden="1" customHeight="1" x14ac:dyDescent="0.25">
      <c r="A103" s="795" t="str">
        <f>+[5]ระบบการควบคุมฯ!A161</f>
        <v>3.7.1</v>
      </c>
      <c r="B103" s="796" t="str">
        <f>+[5]ระบบการควบคุมฯ!B161</f>
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</c>
      <c r="C103" s="802" t="str">
        <f>+[5]ระบบการควบคุมฯ!C161</f>
        <v>โอนเปลี่ยนแปลงครั้งที่  บท.กลุ่มนโยบายและแผน  ที่ ศธ 04087/1957 ลว. 29 กย 66</v>
      </c>
      <c r="D103" s="798">
        <f>+[5]ระบบการควบคุมฯ!F161</f>
        <v>0</v>
      </c>
      <c r="E103" s="798">
        <f>+[5]ระบบการควบคุมฯ!G161+[5]ระบบการควบคุมฯ!H161</f>
        <v>0</v>
      </c>
      <c r="F103" s="798">
        <f>+[5]ระบบการควบคุมฯ!I161+[5]ระบบการควบคุมฯ!J161</f>
        <v>0</v>
      </c>
      <c r="G103" s="810">
        <f>+[5]ระบบการควบคุมฯ!K161+[5]ระบบการควบคุมฯ!L161</f>
        <v>0</v>
      </c>
      <c r="H103" s="810"/>
      <c r="I103" s="808"/>
    </row>
    <row r="104" spans="1:9" ht="55.95" hidden="1" customHeight="1" x14ac:dyDescent="0.25">
      <c r="A104" s="795"/>
      <c r="B104" s="796"/>
      <c r="C104" s="802"/>
      <c r="D104" s="798"/>
      <c r="E104" s="798"/>
      <c r="F104" s="798"/>
      <c r="G104" s="810"/>
      <c r="H104" s="810"/>
      <c r="I104" s="808"/>
    </row>
    <row r="105" spans="1:9" ht="55.95" hidden="1" customHeight="1" x14ac:dyDescent="0.25">
      <c r="A105" s="767">
        <f>+[5]ระบบการควบคุมฯ!A163</f>
        <v>3.1</v>
      </c>
      <c r="B105" s="768" t="str">
        <f>+[5]ระบบการควบคุมฯ!B163</f>
        <v xml:space="preserve">กิจกรรมการจัดการศึกษาเพื่อการมีงานทำ  </v>
      </c>
      <c r="C105" s="768" t="str">
        <f>+[5]ระบบการควบคุมฯ!C163</f>
        <v>20004 66 86178 00000</v>
      </c>
      <c r="D105" s="770">
        <f>+D106</f>
        <v>0</v>
      </c>
      <c r="E105" s="770">
        <f t="shared" ref="E105:I105" si="44">+E106</f>
        <v>0</v>
      </c>
      <c r="F105" s="770">
        <f t="shared" si="44"/>
        <v>0</v>
      </c>
      <c r="G105" s="770">
        <f t="shared" si="44"/>
        <v>0</v>
      </c>
      <c r="H105" s="770">
        <f t="shared" si="44"/>
        <v>0</v>
      </c>
      <c r="I105" s="770">
        <f t="shared" si="44"/>
        <v>0</v>
      </c>
    </row>
    <row r="106" spans="1:9" ht="37.200000000000003" hidden="1" customHeight="1" x14ac:dyDescent="0.25">
      <c r="A106" s="772">
        <f>+[5]ระบบการควบคุมฯ!A164</f>
        <v>0</v>
      </c>
      <c r="B106" s="807" t="str">
        <f>+[5]ระบบการควบคุมฯ!B164</f>
        <v xml:space="preserve"> งบรายจ่ายอื่น 6711500</v>
      </c>
      <c r="C106" s="792" t="str">
        <f>+[5]ระบบการควบคุมฯ!C164</f>
        <v>20004 31006170 50000xx</v>
      </c>
      <c r="D106" s="775">
        <f t="shared" ref="D106:I106" si="45">SUM(D107)</f>
        <v>0</v>
      </c>
      <c r="E106" s="775">
        <f t="shared" si="45"/>
        <v>0</v>
      </c>
      <c r="F106" s="775">
        <f t="shared" si="45"/>
        <v>0</v>
      </c>
      <c r="G106" s="775">
        <f t="shared" si="45"/>
        <v>0</v>
      </c>
      <c r="H106" s="775">
        <f t="shared" si="45"/>
        <v>0</v>
      </c>
      <c r="I106" s="775">
        <f t="shared" si="45"/>
        <v>0</v>
      </c>
    </row>
    <row r="107" spans="1:9" ht="55.95" hidden="1" customHeight="1" x14ac:dyDescent="0.25">
      <c r="A107" s="795">
        <f>+[5]ระบบการควบคุมฯ!A165</f>
        <v>0</v>
      </c>
      <c r="B107" s="795">
        <f>+[5]ระบบการควบคุมฯ!B165</f>
        <v>0</v>
      </c>
      <c r="C107" s="802">
        <f>+[5]ระบบการควบคุมฯ!C165</f>
        <v>0</v>
      </c>
      <c r="D107" s="798">
        <f>+[1]ระบบการควบคุมฯ!F137</f>
        <v>0</v>
      </c>
      <c r="E107" s="798">
        <f>+[1]ระบบการควบคุมฯ!G137+[1]ระบบการควบคุมฯ!H137</f>
        <v>0</v>
      </c>
      <c r="F107" s="798">
        <f>+[1]ระบบการควบคุมฯ!I137+[1]ระบบการควบคุมฯ!J137</f>
        <v>0</v>
      </c>
      <c r="G107" s="810">
        <f>+[1]ระบบการควบคุมฯ!K137+[1]ระบบการควบคุมฯ!L137</f>
        <v>0</v>
      </c>
      <c r="H107" s="810">
        <f>+D107-E107-F107-G107</f>
        <v>0</v>
      </c>
      <c r="I107" s="808" t="s">
        <v>50</v>
      </c>
    </row>
    <row r="108" spans="1:9" ht="55.95" hidden="1" customHeight="1" x14ac:dyDescent="0.25">
      <c r="A108" s="767">
        <f>+[5]ระบบการควบคุมฯ!A168</f>
        <v>3.3</v>
      </c>
      <c r="B108" s="768" t="str">
        <f>+[5]ระบบการควบคุมฯ!B168</f>
        <v xml:space="preserve">กิจกรรมครูผู้ทรงคุณค่าแห่งแผ่นดิน </v>
      </c>
      <c r="C108" s="768" t="str">
        <f>+[5]ระบบการควบคุมฯ!C168</f>
        <v>20004 66 86190 00000</v>
      </c>
      <c r="D108" s="770">
        <f>+D109</f>
        <v>170000</v>
      </c>
      <c r="E108" s="770">
        <f t="shared" ref="E108:I108" si="46">+E109</f>
        <v>0</v>
      </c>
      <c r="F108" s="770">
        <f t="shared" si="46"/>
        <v>0</v>
      </c>
      <c r="G108" s="770">
        <f t="shared" si="46"/>
        <v>14166.66</v>
      </c>
      <c r="H108" s="770">
        <f t="shared" si="46"/>
        <v>155833.34</v>
      </c>
      <c r="I108" s="770">
        <f t="shared" si="46"/>
        <v>0</v>
      </c>
    </row>
    <row r="109" spans="1:9" ht="37.200000000000003" hidden="1" customHeight="1" x14ac:dyDescent="0.25">
      <c r="A109" s="772">
        <f>+[5]ระบบการควบคุมฯ!A169</f>
        <v>0</v>
      </c>
      <c r="B109" s="807" t="str">
        <f>+[5]ระบบการควบคุมฯ!B169</f>
        <v xml:space="preserve"> งบรายจ่ายอื่น 6711500</v>
      </c>
      <c r="C109" s="792" t="str">
        <f>+[5]ระบบการควบคุมฯ!C169</f>
        <v>20004 31006170 5000023</v>
      </c>
      <c r="D109" s="775">
        <f>SUM(D110)</f>
        <v>170000</v>
      </c>
      <c r="E109" s="775">
        <f t="shared" ref="E109:I109" si="47">SUM(E110)</f>
        <v>0</v>
      </c>
      <c r="F109" s="775">
        <f t="shared" si="47"/>
        <v>0</v>
      </c>
      <c r="G109" s="775">
        <f t="shared" si="47"/>
        <v>14166.66</v>
      </c>
      <c r="H109" s="775">
        <f t="shared" si="47"/>
        <v>155833.34</v>
      </c>
      <c r="I109" s="775">
        <f t="shared" si="47"/>
        <v>0</v>
      </c>
    </row>
    <row r="110" spans="1:9" ht="55.95" hidden="1" customHeight="1" x14ac:dyDescent="0.25">
      <c r="A110" s="1100" t="str">
        <f>+[5]ระบบการควบคุมฯ!A170</f>
        <v>3.3.1</v>
      </c>
      <c r="B110" s="1105" t="str">
        <f>+[5]ระบบการควบคุมฯ!B170</f>
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</c>
      <c r="C110" s="1106" t="str">
        <f>+[5]ระบบการควบคุมฯ!C170</f>
        <v>ศธ 04002/ว5108 ลว.2/11/2023 โอนครั้งที่ 26</v>
      </c>
      <c r="D110" s="1102">
        <f>+[5]ระบบการควบคุมฯ!F170</f>
        <v>170000</v>
      </c>
      <c r="E110" s="1102">
        <f>+[5]ระบบการควบคุมฯ!G170+[5]ระบบการควบคุมฯ!H170</f>
        <v>0</v>
      </c>
      <c r="F110" s="1102">
        <f>+[5]ระบบการควบคุมฯ!I170+[5]ระบบการควบคุมฯ!J170</f>
        <v>0</v>
      </c>
      <c r="G110" s="1107">
        <f>+[5]ระบบการควบคุมฯ!K170+[5]ระบบการควบคุมฯ!L170</f>
        <v>14166.66</v>
      </c>
      <c r="H110" s="1107">
        <f>+D110-E110-F110-G110</f>
        <v>155833.34</v>
      </c>
      <c r="I110" s="1108" t="s">
        <v>14</v>
      </c>
    </row>
    <row r="111" spans="1:9" ht="55.95" hidden="1" customHeight="1" x14ac:dyDescent="0.25">
      <c r="A111" s="795" t="str">
        <f>+[5]ระบบการควบคุมฯ!A171</f>
        <v>3.3.1.1</v>
      </c>
      <c r="B111" s="826" t="str">
        <f>+[5]ระบบการควบคุมฯ!B171</f>
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</c>
      <c r="C111" s="802" t="str">
        <f>+[5]ระบบการควบคุมฯ!C171</f>
        <v>ศธ 04002/ว1603 ลว.24/4/2023 โอนครั้งที่ 483</v>
      </c>
      <c r="D111" s="791"/>
      <c r="E111" s="791"/>
      <c r="F111" s="791"/>
      <c r="G111" s="834"/>
      <c r="H111" s="834"/>
      <c r="I111" s="835"/>
    </row>
    <row r="112" spans="1:9" ht="18.600000000000001" hidden="1" customHeight="1" x14ac:dyDescent="0.25">
      <c r="A112" s="795" t="str">
        <f>+[5]ระบบการควบคุมฯ!A172</f>
        <v>3.3.1.2</v>
      </c>
      <c r="B112" s="826" t="str">
        <f>+[5]ระบบการควบคุมฯ!B172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12" s="802" t="str">
        <f>+[5]ระบบการควบคุมฯ!C172</f>
        <v>ศธ 04002/ว2665 ลว.5/7/2023 โอนครั้งที่ 636</v>
      </c>
      <c r="D112" s="791"/>
      <c r="E112" s="791"/>
      <c r="F112" s="791"/>
      <c r="G112" s="834"/>
      <c r="H112" s="834"/>
      <c r="I112" s="835"/>
    </row>
    <row r="113" spans="1:9" ht="55.95" hidden="1" customHeight="1" x14ac:dyDescent="0.25">
      <c r="A113" s="795" t="str">
        <f>+[5]ระบบการควบคุมฯ!A173</f>
        <v>3.3.1.3</v>
      </c>
      <c r="B113" s="826" t="str">
        <f>+[5]ระบบการควบคุมฯ!B173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13" s="802" t="str">
        <f>+[5]ระบบการควบคุมฯ!C173</f>
        <v>ศธ 04002/ว2666 ลว.5/7/2023 โอนครั้งที่ 640</v>
      </c>
      <c r="D113" s="791"/>
      <c r="E113" s="791"/>
      <c r="F113" s="791"/>
      <c r="G113" s="834"/>
      <c r="H113" s="834"/>
      <c r="I113" s="835"/>
    </row>
    <row r="114" spans="1:9" ht="42" customHeight="1" x14ac:dyDescent="0.25">
      <c r="A114" s="767">
        <f>+[5]ระบบการควบคุมฯ!A176</f>
        <v>3.4</v>
      </c>
      <c r="B114" s="768" t="str">
        <f>+[5]ระบบการควบคุมฯ!B176</f>
        <v>กิจกรรมจัดหาบุคลากรสนับสนุนการปฏิบัติงานให้ราชการ (คืนครูสำหรับเด็กพิการ)</v>
      </c>
      <c r="C114" s="768" t="str">
        <f>+[5]ระบบการควบคุมฯ!C176</f>
        <v>20004 66 00117 00111</v>
      </c>
      <c r="D114" s="770">
        <f>+D115</f>
        <v>2139588</v>
      </c>
      <c r="E114" s="770">
        <f t="shared" ref="E114:I114" si="48">+E115</f>
        <v>0</v>
      </c>
      <c r="F114" s="770">
        <f t="shared" si="48"/>
        <v>0</v>
      </c>
      <c r="G114" s="770">
        <f t="shared" si="48"/>
        <v>717750</v>
      </c>
      <c r="H114" s="770">
        <f t="shared" si="48"/>
        <v>1421838</v>
      </c>
      <c r="I114" s="770">
        <f t="shared" si="48"/>
        <v>0</v>
      </c>
    </row>
    <row r="115" spans="1:9" ht="38.25" customHeight="1" x14ac:dyDescent="0.25">
      <c r="A115" s="772">
        <f>+[5]ระบบการควบคุมฯ!A177</f>
        <v>0</v>
      </c>
      <c r="B115" s="807" t="str">
        <f>+[5]ระบบการควบคุมฯ!B177</f>
        <v xml:space="preserve"> งบรายจ่ายอื่น 6711500</v>
      </c>
      <c r="C115" s="792" t="str">
        <f>+[5]ระบบการควบคุมฯ!C177</f>
        <v>20004 31006170 5000014</v>
      </c>
      <c r="D115" s="775">
        <f>SUM(D116:D120)</f>
        <v>2139588</v>
      </c>
      <c r="E115" s="775">
        <f t="shared" ref="E115:H115" si="49">SUM(E116:E120)</f>
        <v>0</v>
      </c>
      <c r="F115" s="775">
        <f t="shared" si="49"/>
        <v>0</v>
      </c>
      <c r="G115" s="775">
        <f t="shared" si="49"/>
        <v>717750</v>
      </c>
      <c r="H115" s="775">
        <f t="shared" si="49"/>
        <v>1421838</v>
      </c>
      <c r="I115" s="775">
        <f t="shared" ref="I115" si="50">SUM(I116)</f>
        <v>0</v>
      </c>
    </row>
    <row r="116" spans="1:9" ht="74.400000000000006" customHeight="1" x14ac:dyDescent="0.25">
      <c r="A116" s="1100" t="str">
        <f>+[5]ระบบการควบคุมฯ!A178</f>
        <v>3.4.1</v>
      </c>
      <c r="B116" s="1105" t="str">
        <f>+[5]ระบบการควบคุมฯ!B178</f>
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</c>
      <c r="C116" s="1106" t="str">
        <f>+[5]ระบบการควบคุมฯ!C178</f>
        <v>ศธ 04002/ว4997 ลว 25 ตค 66 ครั้งที่ 9</v>
      </c>
      <c r="D116" s="1102">
        <f>+[5]ระบบการควบคุมฯ!F178</f>
        <v>1194588</v>
      </c>
      <c r="E116" s="1102">
        <f>+[5]ระบบการควบคุมฯ!G178+[5]ระบบการควบคุมฯ!H178</f>
        <v>0</v>
      </c>
      <c r="F116" s="1102">
        <f>+[5]ระบบการควบคุมฯ!I178+[5]ระบบการควบคุมฯ!J178</f>
        <v>0</v>
      </c>
      <c r="G116" s="1107">
        <f>+[5]ระบบการควบคุมฯ!K178+[5]ระบบการควบคุมฯ!L178</f>
        <v>463050</v>
      </c>
      <c r="H116" s="1107">
        <f>+D116-E116-F116-G116</f>
        <v>731538</v>
      </c>
      <c r="I116" s="1108" t="s">
        <v>14</v>
      </c>
    </row>
    <row r="117" spans="1:9" ht="74.400000000000006" hidden="1" customHeight="1" x14ac:dyDescent="0.25">
      <c r="A117" s="1100" t="str">
        <f>+[5]ระบบการควบคุมฯ!A179</f>
        <v>3.9.1.1</v>
      </c>
      <c r="B117" s="1105" t="str">
        <f>+[5]ระบบการควบคุมฯ!B179</f>
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</c>
      <c r="C117" s="1106"/>
      <c r="D117" s="1102"/>
      <c r="E117" s="1102"/>
      <c r="F117" s="1102"/>
      <c r="G117" s="1107"/>
      <c r="H117" s="1107"/>
      <c r="I117" s="1108"/>
    </row>
    <row r="118" spans="1:9" ht="43.5" customHeight="1" x14ac:dyDescent="0.25">
      <c r="A118" s="1100" t="str">
        <f>+[5]ระบบการควบคุมฯ!A181</f>
        <v>3.4.2</v>
      </c>
      <c r="B118" s="1105" t="str">
        <f>+[5]ระบบการควบคุมฯ!B181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8" s="1106" t="str">
        <f>+[5]ระบบการควบคุมฯ!C181</f>
        <v>ศธ 04002/ว4997 ลว 25 ตค 66 ครั้งที่ 9</v>
      </c>
      <c r="D118" s="1102">
        <f>+[5]ระบบการควบคุมฯ!F181</f>
        <v>945000</v>
      </c>
      <c r="E118" s="1102">
        <f>+[5]ระบบการควบคุมฯ!G181+[5]ระบบการควบคุมฯ!H181</f>
        <v>0</v>
      </c>
      <c r="F118" s="1102">
        <f>+[5]ระบบการควบคุมฯ!I181+[5]ระบบการควบคุมฯ!J181</f>
        <v>0</v>
      </c>
      <c r="G118" s="1107">
        <f>+[5]ระบบการควบคุมฯ!K181+[5]ระบบการควบคุมฯ!L181</f>
        <v>254700</v>
      </c>
      <c r="H118" s="1107">
        <f>+D118-E118-F118-G118</f>
        <v>690300</v>
      </c>
      <c r="I118" s="1108" t="s">
        <v>14</v>
      </c>
    </row>
    <row r="119" spans="1:9" ht="55.95" hidden="1" customHeight="1" x14ac:dyDescent="0.25">
      <c r="A119" s="795" t="str">
        <f>+[5]ระบบการควบคุมฯ!A182</f>
        <v>3.9.2.1</v>
      </c>
      <c r="B119" s="826" t="str">
        <f>+[5]ระบบการควบคุมฯ!B182</f>
        <v>พี่เลี้ยงเด็กพิการจ้างเหมาบริการจำนวน 15 อัตรา ครั้งที่ 2  เมย - มิย 2566) อัตราละ 9,000 บาท  405,000 บาท</v>
      </c>
      <c r="C119" s="802"/>
      <c r="D119" s="791"/>
      <c r="E119" s="791"/>
      <c r="F119" s="791"/>
      <c r="G119" s="834"/>
      <c r="H119" s="834"/>
      <c r="I119" s="835"/>
    </row>
    <row r="120" spans="1:9" ht="93" hidden="1" customHeight="1" x14ac:dyDescent="0.25">
      <c r="A120" s="795" t="str">
        <f>+[5]ระบบการควบคุมฯ!A183</f>
        <v>3.9.2.2</v>
      </c>
      <c r="B120" s="826" t="str">
        <f>+[5]ระบบการควบคุมฯ!B183</f>
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</c>
      <c r="C120" s="802"/>
      <c r="D120" s="791"/>
      <c r="E120" s="791"/>
      <c r="F120" s="791"/>
      <c r="G120" s="834"/>
      <c r="H120" s="834"/>
      <c r="I120" s="835"/>
    </row>
    <row r="121" spans="1:9" ht="36" x14ac:dyDescent="0.25">
      <c r="A121" s="767">
        <f>+[5]ระบบการควบคุมฯ!A185</f>
        <v>3.5</v>
      </c>
      <c r="B121" s="768" t="str">
        <f>+[5]ระบบการควบคุมฯ!B185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21" s="768" t="str">
        <f>+[5]ระบบการควบคุมฯ!C185</f>
        <v>20004 66 00117 00114</v>
      </c>
      <c r="D121" s="770">
        <f>+D122</f>
        <v>2680920</v>
      </c>
      <c r="E121" s="770">
        <f t="shared" ref="E121:I121" si="51">+E122</f>
        <v>0</v>
      </c>
      <c r="F121" s="770">
        <f t="shared" si="51"/>
        <v>0</v>
      </c>
      <c r="G121" s="770">
        <f t="shared" si="51"/>
        <v>1678563.88</v>
      </c>
      <c r="H121" s="770">
        <f t="shared" si="51"/>
        <v>1002356.12</v>
      </c>
      <c r="I121" s="770">
        <f t="shared" si="51"/>
        <v>0</v>
      </c>
    </row>
    <row r="122" spans="1:9" ht="36" x14ac:dyDescent="0.25">
      <c r="A122" s="772">
        <f>+[5]ระบบการควบคุมฯ!A195</f>
        <v>0</v>
      </c>
      <c r="B122" s="807" t="str">
        <f>+[5]ระบบการควบคุมฯ!B195</f>
        <v xml:space="preserve"> งบรายจ่ายอื่น 6711500</v>
      </c>
      <c r="C122" s="792" t="str">
        <f>+[5]ระบบการควบคุมฯ!C195</f>
        <v>20004 31006170 5000017</v>
      </c>
      <c r="D122" s="775">
        <f>SUM(D123:D138)</f>
        <v>2680920</v>
      </c>
      <c r="E122" s="775">
        <f t="shared" ref="E122:H122" si="52">SUM(E123:E138)</f>
        <v>0</v>
      </c>
      <c r="F122" s="775">
        <f t="shared" si="52"/>
        <v>0</v>
      </c>
      <c r="G122" s="775">
        <f t="shared" si="52"/>
        <v>1678563.88</v>
      </c>
      <c r="H122" s="775">
        <f t="shared" si="52"/>
        <v>1002356.12</v>
      </c>
      <c r="I122" s="775">
        <f t="shared" ref="I122" si="53">SUM(I123)</f>
        <v>0</v>
      </c>
    </row>
    <row r="123" spans="1:9" ht="54" x14ac:dyDescent="0.25">
      <c r="A123" s="1100" t="str">
        <f>+[5]ระบบการควบคุมฯ!A196</f>
        <v>3.5.1</v>
      </c>
      <c r="B123" s="1105" t="str">
        <f>+[5]ระบบการควบคุมฯ!B196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</c>
      <c r="C123" s="1105" t="str">
        <f>+[5]ระบบการควบคุมฯ!C196</f>
        <v>ศธ 04002/ว4855 ลว.17/ต.ค./2023 โอนครั้งที่ 1</v>
      </c>
      <c r="D123" s="1102">
        <f>+[5]ระบบการควบคุมฯ!F196</f>
        <v>147600</v>
      </c>
      <c r="E123" s="1102">
        <f>+[5]ระบบการควบคุมฯ!G196+[5]ระบบการควบคุมฯ!H196</f>
        <v>0</v>
      </c>
      <c r="F123" s="1102">
        <f>+[5]ระบบการควบคุมฯ!I196+[5]ระบบการควบคุมฯ!J196</f>
        <v>0</v>
      </c>
      <c r="G123" s="1107">
        <f>+[5]ระบบการควบคุมฯ!K196+[5]ระบบการควบคุมฯ!L196</f>
        <v>65700</v>
      </c>
      <c r="H123" s="1107">
        <f t="shared" ref="H123:H136" si="54">+D123-E123-F123-G123</f>
        <v>81900</v>
      </c>
      <c r="I123" s="1108" t="s">
        <v>14</v>
      </c>
    </row>
    <row r="124" spans="1:9" ht="56.25" hidden="1" customHeight="1" x14ac:dyDescent="0.25">
      <c r="A124" s="1100" t="str">
        <f>+[5]ระบบการควบคุมฯ!A197</f>
        <v>3.10.1.1</v>
      </c>
      <c r="B124" s="1105" t="str">
        <f>+[5]ระบบการควบคุมฯ!B197</f>
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</c>
      <c r="C124" s="1105" t="str">
        <f>+[5]ระบบการควบคุมฯ!C197</f>
        <v>ศธ 04002/ว198 ลว.19/มค./2023 โอนครั้งที่ 208</v>
      </c>
      <c r="D124" s="1102"/>
      <c r="E124" s="1102"/>
      <c r="F124" s="1102"/>
      <c r="G124" s="1107"/>
      <c r="H124" s="1107"/>
      <c r="I124" s="1108"/>
    </row>
    <row r="125" spans="1:9" ht="74.400000000000006" hidden="1" customHeight="1" x14ac:dyDescent="0.25">
      <c r="A125" s="1100" t="str">
        <f>+[5]ระบบการควบคุมฯ!A198</f>
        <v>3.10.1.2</v>
      </c>
      <c r="B125" s="1105" t="str">
        <f>+[5]ระบบการควบคุมฯ!B198</f>
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</c>
      <c r="C125" s="1105" t="str">
        <f>+[5]ระบบการควบคุมฯ!C198</f>
        <v xml:space="preserve">ศธ 04002/ว4909 ลว.28/ต.ค./2022 โอนครั้งที่ 23 </v>
      </c>
      <c r="D125" s="1102"/>
      <c r="E125" s="1102"/>
      <c r="F125" s="1102"/>
      <c r="G125" s="1107"/>
      <c r="H125" s="1107"/>
      <c r="I125" s="1108"/>
    </row>
    <row r="126" spans="1:9" ht="74.400000000000006" hidden="1" customHeight="1" x14ac:dyDescent="0.25">
      <c r="A126" s="1100" t="str">
        <f>+[5]ระบบการควบคุมฯ!A199</f>
        <v>3.10.1.3</v>
      </c>
      <c r="B126" s="1105" t="str">
        <f>+[5]ระบบการควบคุมฯ!B199</f>
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</c>
      <c r="C126" s="1105" t="str">
        <f>+[5]ระบบการควบคุมฯ!C199</f>
        <v>ศธ 04002/ว1299 ลว.30 มีค 66 โอนครั้งที่ 439</v>
      </c>
      <c r="D126" s="1102">
        <f>+[5]ระบบการควบคุมฯ!F199</f>
        <v>0</v>
      </c>
      <c r="E126" s="1102">
        <f>+[5]ระบบการควบคุมฯ!G199+[5]ระบบการควบคุมฯ!H199</f>
        <v>0</v>
      </c>
      <c r="F126" s="1102">
        <f>+[5]ระบบการควบคุมฯ!I199+[5]ระบบการควบคุมฯ!J199</f>
        <v>0</v>
      </c>
      <c r="G126" s="1107">
        <f>+[5]ระบบการควบคุมฯ!K199+[5]ระบบการควบคุมฯ!L199</f>
        <v>0</v>
      </c>
      <c r="H126" s="1107">
        <f t="shared" si="54"/>
        <v>0</v>
      </c>
      <c r="I126" s="1108" t="s">
        <v>14</v>
      </c>
    </row>
    <row r="127" spans="1:9" ht="55.95" customHeight="1" x14ac:dyDescent="0.25">
      <c r="A127" s="1109" t="str">
        <f>+[5]ระบบการควบคุมฯ!A201</f>
        <v>3.5.2</v>
      </c>
      <c r="B127" s="1110" t="str">
        <f>+[5]ระบบการควบคุมฯ!B201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</c>
      <c r="C127" s="1110" t="str">
        <f>+[5]ระบบการควบคุมฯ!C201</f>
        <v>ศธ 04002/ว4855 ลว.17/ต.ค./2023 โอนครั้งที่ 1</v>
      </c>
      <c r="D127" s="1111">
        <f>+[5]ระบบการควบคุมฯ!F201</f>
        <v>1512000</v>
      </c>
      <c r="E127" s="1111">
        <f>+[5]ระบบการควบคุมฯ!G201+[5]ระบบการควบคุมฯ!H201</f>
        <v>0</v>
      </c>
      <c r="F127" s="1111">
        <f>+[5]ระบบการควบคุมฯ!I201+[5]ระบบการควบคุมฯ!J201</f>
        <v>0</v>
      </c>
      <c r="G127" s="1112">
        <f>+[5]ระบบการควบคุมฯ!K201+[5]ระบบการควบคุมฯ!L201</f>
        <v>1039500</v>
      </c>
      <c r="H127" s="1112">
        <f t="shared" si="54"/>
        <v>472500</v>
      </c>
      <c r="I127" s="1113" t="s">
        <v>14</v>
      </c>
    </row>
    <row r="128" spans="1:9" ht="74.400000000000006" hidden="1" customHeight="1" x14ac:dyDescent="0.25">
      <c r="A128" s="1114" t="str">
        <f>+[5]ระบบการควบคุมฯ!A202</f>
        <v>3.10.2.1</v>
      </c>
      <c r="B128" s="1115" t="str">
        <f>+[5]ระบบการควบคุมฯ!B202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</c>
      <c r="C128" s="1115" t="str">
        <f>+[5]ระบบการควบคุมฯ!C202</f>
        <v>ศธ 04002/ว198 ลว.19/มค./2023 โอนครั้งที่ 208</v>
      </c>
      <c r="D128" s="1116">
        <f>+[5]ระบบการควบคุมฯ!F204</f>
        <v>0</v>
      </c>
      <c r="E128" s="1116">
        <f>+[5]ระบบการควบคุมฯ!G204+[5]ระบบการควบคุมฯ!H204</f>
        <v>0</v>
      </c>
      <c r="F128" s="1116">
        <f>+[5]ระบบการควบคุมฯ!I204+[5]ระบบการควบคุมฯ!J204</f>
        <v>0</v>
      </c>
      <c r="G128" s="1117">
        <f>+[5]ระบบการควบคุมฯ!K204+[5]ระบบการควบคุมฯ!L204</f>
        <v>0</v>
      </c>
      <c r="H128" s="1117">
        <f t="shared" si="54"/>
        <v>0</v>
      </c>
      <c r="I128" s="1118" t="s">
        <v>14</v>
      </c>
    </row>
    <row r="129" spans="1:9" ht="74.400000000000006" hidden="1" customHeight="1" x14ac:dyDescent="0.25">
      <c r="A129" s="1114" t="str">
        <f>+[5]ระบบการควบคุมฯ!A203</f>
        <v>3.10.2.2</v>
      </c>
      <c r="B129" s="1115" t="str">
        <f>+[5]ระบบการควบคุมฯ!B203</f>
        <v xml:space="preserve">จัดสรรเงินประกันสังคม ครูขั้นวิกฤต ครั้งที่ 1 (เพิ่มเติม) 5,625 บาท </v>
      </c>
      <c r="C129" s="1115" t="str">
        <f>+[5]ระบบการควบคุมฯ!C203</f>
        <v xml:space="preserve">ศธ 04002/ว4909 ลว.28/ต.ค./2022 โอนครั้งที่ 23 </v>
      </c>
      <c r="D129" s="1116"/>
      <c r="E129" s="1116"/>
      <c r="F129" s="1116"/>
      <c r="G129" s="1117"/>
      <c r="H129" s="1117"/>
      <c r="I129" s="1118"/>
    </row>
    <row r="130" spans="1:9" ht="55.95" hidden="1" customHeight="1" x14ac:dyDescent="0.25">
      <c r="A130" s="1119" t="str">
        <f>+[5]ระบบการควบคุมฯ!A204</f>
        <v>3.10.2.3</v>
      </c>
      <c r="B130" s="1120" t="str">
        <f>+[5]ระบบการควบคุมฯ!B204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</c>
      <c r="C130" s="1120" t="str">
        <f>+[5]ระบบการควบคุมฯ!C204</f>
        <v>ศธ 04002/ว1299 ลว.30 มีค 66 โอนครั้งที่ 439</v>
      </c>
      <c r="D130" s="1121"/>
      <c r="E130" s="1121"/>
      <c r="F130" s="1121"/>
      <c r="G130" s="1122"/>
      <c r="H130" s="1122"/>
      <c r="I130" s="1123"/>
    </row>
    <row r="131" spans="1:9" ht="54" x14ac:dyDescent="0.25">
      <c r="A131" s="1109" t="str">
        <f>+[5]ระบบการควบคุมฯ!A206</f>
        <v>3.5.3</v>
      </c>
      <c r="B131" s="1110" t="str">
        <f>+[5]ระบบการควบคุมฯ!B206</f>
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</c>
      <c r="C131" s="1110" t="str">
        <f>+[5]ระบบการควบคุมฯ!C206</f>
        <v>ศธ 04002/ว4855 ลว.17/ต.ค./2023 โอนครั้งที่ 1</v>
      </c>
      <c r="D131" s="1102">
        <f>+[5]ระบบการควบคุมฯ!F206</f>
        <v>642600</v>
      </c>
      <c r="E131" s="1102">
        <f>+[5]ระบบการควบคุมฯ!G206+[5]ระบบการควบคุมฯ!H206</f>
        <v>0</v>
      </c>
      <c r="F131" s="1102">
        <f>+[5]ระบบการควบคุมฯ!I206+[5]ระบบการควบคุมฯ!J206</f>
        <v>0</v>
      </c>
      <c r="G131" s="1107">
        <f>+[5]ระบบการควบคุมฯ!K206+[5]ระบบการควบคุมฯ!L206</f>
        <v>431613.88</v>
      </c>
      <c r="H131" s="1107">
        <f t="shared" si="54"/>
        <v>210986.12</v>
      </c>
      <c r="I131" s="1108" t="s">
        <v>14</v>
      </c>
    </row>
    <row r="132" spans="1:9" ht="56.25" hidden="1" customHeight="1" x14ac:dyDescent="0.25">
      <c r="A132" s="1114" t="str">
        <f>+[5]ระบบการควบคุมฯ!A207</f>
        <v>3.10.3.1</v>
      </c>
      <c r="B132" s="1115" t="str">
        <f>+[5]ระบบการควบคุมฯ!B207</f>
        <v>ค่าจ้างนักการภารโรง ค่าจ้าง 9,000.-บาท จำนวน 17 อัตรา  ครั้งที่ 2  (มค - มีค 66) จำนวนเงิน 481,950.-บาท</v>
      </c>
      <c r="C132" s="1115" t="str">
        <f>+[5]ระบบการควบคุมฯ!C207</f>
        <v>ศธ 04002/ว198 ลว.19/มค./2023 โอนครั้งที่ 208</v>
      </c>
      <c r="D132" s="1124">
        <f>+[5]ระบบการควบคุมฯ!F208</f>
        <v>0</v>
      </c>
      <c r="E132" s="1124">
        <f>+[5]ระบบการควบคุมฯ!G208+[5]ระบบการควบคุมฯ!H208</f>
        <v>0</v>
      </c>
      <c r="F132" s="1124">
        <f>+[5]ระบบการควบคุมฯ!I208+[5]ระบบการควบคุมฯ!J208</f>
        <v>0</v>
      </c>
      <c r="G132" s="1125">
        <f>+[5]ระบบการควบคุมฯ!K208+[5]ระบบการควบคุมฯ!L208</f>
        <v>0</v>
      </c>
      <c r="H132" s="1125">
        <f t="shared" si="54"/>
        <v>0</v>
      </c>
      <c r="I132" s="1126" t="s">
        <v>14</v>
      </c>
    </row>
    <row r="133" spans="1:9" ht="56.25" hidden="1" customHeight="1" x14ac:dyDescent="0.25">
      <c r="A133" s="1114" t="str">
        <f>+[5]ระบบการควบคุมฯ!A208</f>
        <v>3.10.3.2</v>
      </c>
      <c r="B133" s="1115" t="str">
        <f>+[5]ระบบการควบคุมฯ!B208</f>
        <v xml:space="preserve">จัดสรรเงินประกันสังคม นักการภารโรง ครั้งที่ 1 (เพิ่มเติม) 2,295 บาท </v>
      </c>
      <c r="C133" s="1115" t="str">
        <f>+[5]ระบบการควบคุมฯ!C208</f>
        <v xml:space="preserve">ศธ 04002/ว4909 ลว.28/ต.ค./2022 โอนครั้งที่ 23 </v>
      </c>
      <c r="D133" s="1116"/>
      <c r="E133" s="1116"/>
      <c r="F133" s="1116"/>
      <c r="G133" s="1117"/>
      <c r="H133" s="1117"/>
      <c r="I133" s="1118"/>
    </row>
    <row r="134" spans="1:9" ht="56.25" hidden="1" customHeight="1" x14ac:dyDescent="0.25">
      <c r="A134" s="1119" t="str">
        <f>+[5]ระบบการควบคุมฯ!A209</f>
        <v>3.10.3.3</v>
      </c>
      <c r="B134" s="1120" t="str">
        <f>+[5]ระบบการควบคุมฯ!B209</f>
        <v>ค่าจ้างนักการภารโรง ค่าจ้าง 9,000.-บาท จำนวน 17 อัตรา  ครั้งที่ 3 (เมย - มิย 66) จำนวนเงิน 481,950.-บาท</v>
      </c>
      <c r="C134" s="1120" t="str">
        <f>+[5]ระบบการควบคุมฯ!C209</f>
        <v>ศธ 04002/ว1299 ลว.30 มีค 66 โอนครั้งที่ 439</v>
      </c>
      <c r="D134" s="1121"/>
      <c r="E134" s="1121"/>
      <c r="F134" s="1121"/>
      <c r="G134" s="1122"/>
      <c r="H134" s="1122"/>
      <c r="I134" s="1123"/>
    </row>
    <row r="135" spans="1:9" ht="56.25" hidden="1" customHeight="1" x14ac:dyDescent="0.25">
      <c r="A135" s="1100" t="str">
        <f>+[5]ระบบการควบคุมฯ!A211</f>
        <v>3.10.4</v>
      </c>
      <c r="B135" s="1105" t="str">
        <f>+[5]ระบบการควบคุมฯ!B211</f>
        <v>เงินประกันสังคม จ้างครูธุรการ ครั้งที่ 1 (เพิ่มเติม) 7,425บาท /จัดสรร 7200 บาท</v>
      </c>
      <c r="C135" s="1105" t="str">
        <f>+[5]ระบบการควบคุมฯ!C211</f>
        <v xml:space="preserve">ศธ 04002/ว4909 ลว.28/ต.ค./2022 โอนครั้งที่ 23 </v>
      </c>
      <c r="D135" s="1102">
        <f>+[5]ระบบการควบคุมฯ!F211</f>
        <v>0</v>
      </c>
      <c r="E135" s="1102">
        <f>+[5]ระบบการควบคุมฯ!G211+[5]ระบบการควบคุมฯ!H211</f>
        <v>0</v>
      </c>
      <c r="F135" s="1102">
        <f>+[5]ระบบการควบคุมฯ!I211+[5]ระบบการควบคุมฯ!J211</f>
        <v>0</v>
      </c>
      <c r="G135" s="1107">
        <f>+[5]ระบบการควบคุมฯ!K211+[5]ระบบการควบคุมฯ!L211</f>
        <v>0</v>
      </c>
      <c r="H135" s="1107">
        <f t="shared" si="54"/>
        <v>0</v>
      </c>
      <c r="I135" s="1108" t="s">
        <v>14</v>
      </c>
    </row>
    <row r="136" spans="1:9" ht="56.25" hidden="1" customHeight="1" x14ac:dyDescent="0.25">
      <c r="A136" s="1109" t="str">
        <f>+[5]ระบบการควบคุมฯ!A212</f>
        <v>3.5.4</v>
      </c>
      <c r="B136" s="1110" t="str">
        <f>+[5]ระบบการควบคุมฯ!B212</f>
        <v>ค่าจ้างบุคลากรวิทยาศาสตร์และคณิตศาสตร์ ครั้งที่ 1 ระยะเวลา 8 เดือน (ตค 2566-พค 2567)  378,720</v>
      </c>
      <c r="C136" s="1105" t="str">
        <f>+[5]ระบบการควบคุมฯ!C212</f>
        <v>ศธ 04002/ว5152 ลว.7/พ.ย./2023 โอนครั้งที่ 37</v>
      </c>
      <c r="D136" s="1102">
        <f>+[5]ระบบการควบคุมฯ!F212</f>
        <v>378720</v>
      </c>
      <c r="E136" s="1102">
        <f>+[5]ระบบการควบคุมฯ!G212+[5]ระบบการควบคุมฯ!H212</f>
        <v>0</v>
      </c>
      <c r="F136" s="1102">
        <f>+[5]ระบบการควบคุมฯ!I212+[5]ระบบการควบคุมฯ!J212</f>
        <v>0</v>
      </c>
      <c r="G136" s="1107">
        <f>+[5]ระบบการควบคุมฯ!K212+[5]ระบบการควบคุมฯ!L212</f>
        <v>141750</v>
      </c>
      <c r="H136" s="1107">
        <f t="shared" si="54"/>
        <v>236970</v>
      </c>
      <c r="I136" s="1108" t="s">
        <v>14</v>
      </c>
    </row>
    <row r="137" spans="1:9" ht="56.25" hidden="1" customHeight="1" x14ac:dyDescent="0.25">
      <c r="A137" s="783" t="str">
        <f>+[5]ระบบการควบคุมฯ!A213</f>
        <v>3.5.5</v>
      </c>
      <c r="B137" s="836" t="str">
        <f>+[5]ระบบการควบคุมฯ!B213</f>
        <v>ค่าจ้างบุคลากรวิทยาศาสตร์และคณิตศาสตร์ ครั้งที่ 1 ระยะเวลา46 เดือน (เม ย 66 - กค 66)  378,720</v>
      </c>
      <c r="C137" s="1127" t="str">
        <f>+[5]ระบบการควบคุมฯ!C213</f>
        <v>ศธ 04002/ว1168 ลว.20 มีค 66  โอนครั้งที่ 414</v>
      </c>
      <c r="D137" s="791"/>
      <c r="E137" s="791"/>
      <c r="F137" s="791"/>
      <c r="G137" s="834"/>
      <c r="H137" s="834"/>
      <c r="I137" s="835"/>
    </row>
    <row r="138" spans="1:9" ht="56.25" hidden="1" customHeight="1" x14ac:dyDescent="0.25">
      <c r="A138" s="783" t="str">
        <f>+[5]ระบบการควบคุมฯ!A214</f>
        <v>3.4.5.1</v>
      </c>
      <c r="B138" s="836" t="str">
        <f>+[5]ระบบการควบคุมฯ!B214</f>
        <v>ค่าจ้างบุคลากรวิทยาศาสตร์และคณิตศาสตร์ ครั้งที่ 3 ระยะเวลา 2 เดือน (สค 66 - กย 66)  189,360 บาท</v>
      </c>
      <c r="C138" s="836" t="str">
        <f>+[5]ระบบการควบคุมฯ!C214</f>
        <v>ศธ 04002/ว2687 ลว. 5 กค 66  โอนครั้งที่ 647</v>
      </c>
      <c r="D138" s="786"/>
      <c r="E138" s="786"/>
      <c r="F138" s="786"/>
      <c r="G138" s="837"/>
      <c r="H138" s="837"/>
      <c r="I138" s="838"/>
    </row>
    <row r="139" spans="1:9" ht="36" x14ac:dyDescent="0.25">
      <c r="A139" s="767">
        <f>+[5]ระบบการควบคุมฯ!A217</f>
        <v>3.6</v>
      </c>
      <c r="B139" s="768" t="str">
        <f>+[5]ระบบการควบคุมฯ!B217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39" s="768" t="str">
        <f>+[5]ระบบการควบคุมฯ!C217</f>
        <v>20004 66 00117 87195</v>
      </c>
      <c r="D139" s="770">
        <f>+D140</f>
        <v>2727000</v>
      </c>
      <c r="E139" s="770">
        <f t="shared" ref="E139:I139" si="55">+E140</f>
        <v>0</v>
      </c>
      <c r="F139" s="770">
        <f t="shared" si="55"/>
        <v>0</v>
      </c>
      <c r="G139" s="770">
        <f t="shared" si="55"/>
        <v>1738500</v>
      </c>
      <c r="H139" s="770">
        <f t="shared" si="55"/>
        <v>988500</v>
      </c>
      <c r="I139" s="770">
        <f t="shared" si="55"/>
        <v>0</v>
      </c>
    </row>
    <row r="140" spans="1:9" ht="36" x14ac:dyDescent="0.25">
      <c r="A140" s="772">
        <f>+[5]ระบบการควบคุมฯ!A218</f>
        <v>1</v>
      </c>
      <c r="B140" s="807" t="str">
        <f>+[5]ระบบการควบคุมฯ!B218</f>
        <v xml:space="preserve"> งบรายจ่ายอื่น 6711500</v>
      </c>
      <c r="C140" s="792" t="str">
        <f>+[5]ระบบการควบคุมฯ!C218</f>
        <v>20004 31006170 5000024</v>
      </c>
      <c r="D140" s="775">
        <f>SUM(D141:D148)+D149</f>
        <v>2727000</v>
      </c>
      <c r="E140" s="775">
        <f t="shared" ref="E140:H140" si="56">SUM(E141:E148)+E149</f>
        <v>0</v>
      </c>
      <c r="F140" s="775">
        <f t="shared" si="56"/>
        <v>0</v>
      </c>
      <c r="G140" s="775">
        <f t="shared" si="56"/>
        <v>1738500</v>
      </c>
      <c r="H140" s="775">
        <f t="shared" si="56"/>
        <v>988500</v>
      </c>
      <c r="I140" s="775">
        <f t="shared" ref="I140" si="57">SUM(I141)</f>
        <v>0</v>
      </c>
    </row>
    <row r="141" spans="1:9" ht="37.200000000000003" customHeight="1" x14ac:dyDescent="0.25">
      <c r="A141" s="1109" t="str">
        <f>+[5]ระบบการควบคุมฯ!A219</f>
        <v>3.6.1</v>
      </c>
      <c r="B141" s="1110" t="str">
        <f>+[5]ระบบการควบคุมฯ!B219</f>
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</c>
      <c r="C141" s="1128" t="str">
        <f>+[5]ระบบการควบคุมฯ!C219</f>
        <v>ศธ 04002/ว4855 ลว.17/ต.ค./2023 โอนครั้งที่ 1</v>
      </c>
      <c r="D141" s="1111">
        <f>+[5]ระบบการควบคุมฯ!F219</f>
        <v>2007000</v>
      </c>
      <c r="E141" s="1111">
        <f>+[5]ระบบการควบคุมฯ!G219+[5]ระบบการควบคุมฯ!H219</f>
        <v>0</v>
      </c>
      <c r="F141" s="1111">
        <f>+[5]ระบบการควบคุมฯ!I219+[5]ระบบการควบคุมฯ!J219</f>
        <v>0</v>
      </c>
      <c r="G141" s="1112">
        <f>+[5]ระบบการควบคุมฯ!K219+[5]ระบบการควบคุมฯ!L219</f>
        <v>1378500</v>
      </c>
      <c r="H141" s="1112">
        <f>+D141-E141-F141-G141</f>
        <v>628500</v>
      </c>
      <c r="I141" s="1113" t="s">
        <v>14</v>
      </c>
    </row>
    <row r="142" spans="1:9" ht="18.600000000000001" hidden="1" customHeight="1" x14ac:dyDescent="0.25">
      <c r="A142" s="1114" t="str">
        <f>+[5]ระบบการควบคุมฯ!A220</f>
        <v>3.11.1.1</v>
      </c>
      <c r="B142" s="1115" t="str">
        <f>+[5]ระบบการควบคุมฯ!B220</f>
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</c>
      <c r="C142" s="1129" t="str">
        <f>+[5]ระบบการควบคุมฯ!C220</f>
        <v>ศธ 04002/ว198 ลว.19/มค./2023 โอนครั้งที่ 208</v>
      </c>
      <c r="D142" s="1116"/>
      <c r="E142" s="1116"/>
      <c r="F142" s="1116"/>
      <c r="G142" s="1117"/>
      <c r="H142" s="1117"/>
      <c r="I142" s="1118"/>
    </row>
    <row r="143" spans="1:9" ht="56.25" hidden="1" customHeight="1" x14ac:dyDescent="0.25">
      <c r="A143" s="1119" t="str">
        <f>+[5]ระบบการควบคุมฯ!A221</f>
        <v>3.11.1.2</v>
      </c>
      <c r="B143" s="1120" t="str">
        <f>+[5]ระบบการควบคุมฯ!B221</f>
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</c>
      <c r="C143" s="1130" t="str">
        <f>+[5]ระบบการควบคุมฯ!C221</f>
        <v>ศธ 04002/ว1299 ลว.30 มีค 66 โอนครั้งที่ 439</v>
      </c>
      <c r="D143" s="1121"/>
      <c r="E143" s="1121"/>
      <c r="F143" s="1121"/>
      <c r="G143" s="1122"/>
      <c r="H143" s="1122"/>
      <c r="I143" s="1123"/>
    </row>
    <row r="144" spans="1:9" ht="37.5" hidden="1" customHeight="1" x14ac:dyDescent="0.25">
      <c r="A144" s="1119" t="str">
        <f>+[5]ระบบการควบคุมฯ!A222</f>
        <v>3.11.1.2</v>
      </c>
      <c r="B144" s="1120" t="str">
        <f>+[5]ระบบการควบคุมฯ!B222</f>
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</c>
      <c r="C144" s="1130" t="str">
        <f>+[5]ระบบการควบคุมฯ!C222</f>
        <v>ศธ 04002/2738 ลว.7 กค 66 โอนครั้งที่ 657</v>
      </c>
      <c r="D144" s="1121"/>
      <c r="E144" s="1121"/>
      <c r="F144" s="1121"/>
      <c r="G144" s="1122"/>
      <c r="H144" s="1122"/>
      <c r="I144" s="1123"/>
    </row>
    <row r="145" spans="1:9" ht="74.400000000000006" customHeight="1" x14ac:dyDescent="0.25">
      <c r="A145" s="1109" t="str">
        <f>+[5]ระบบการควบคุมฯ!A223</f>
        <v>3.6.2</v>
      </c>
      <c r="B145" s="1110" t="str">
        <f>+[5]ระบบการควบคุมฯ!B223</f>
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</c>
      <c r="C145" s="1128" t="str">
        <f>+[5]ระบบการควบคุมฯ!C223</f>
        <v>ศธ 04002/ว4855 ลว.17/ต.ค./2023 โอนครั้งที่ 1</v>
      </c>
      <c r="D145" s="1111">
        <f>+[5]ระบบการควบคุมฯ!F223</f>
        <v>720000</v>
      </c>
      <c r="E145" s="1111">
        <f>+[5]ระบบการควบคุมฯ!G223+[5]ระบบการควบคุมฯ!H223</f>
        <v>0</v>
      </c>
      <c r="F145" s="1111">
        <f>+[5]ระบบการควบคุมฯ!I223+[5]ระบบการควบคุมฯ!J223</f>
        <v>0</v>
      </c>
      <c r="G145" s="1112">
        <f>+[5]ระบบการควบคุมฯ!K223+[5]ระบบการควบคุมฯ!L223</f>
        <v>360000</v>
      </c>
      <c r="H145" s="1112">
        <f>+D145-E145-F145-G145</f>
        <v>360000</v>
      </c>
      <c r="I145" s="1113" t="s">
        <v>14</v>
      </c>
    </row>
    <row r="146" spans="1:9" ht="74.400000000000006" hidden="1" customHeight="1" x14ac:dyDescent="0.25">
      <c r="A146" s="1114" t="str">
        <f>+[5]ระบบการควบคุมฯ!A224</f>
        <v>3.11.1.2.1</v>
      </c>
      <c r="B146" s="1115" t="str">
        <f>+[5]ระบบการควบคุมฯ!B224</f>
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</c>
      <c r="C146" s="1129" t="str">
        <f>+[5]ระบบการควบคุมฯ!C224</f>
        <v>ศธ 04002/ว198 ลว.19/มค./2023 โอนครั้งที่ 208</v>
      </c>
      <c r="D146" s="1116"/>
      <c r="E146" s="1116"/>
      <c r="F146" s="1116"/>
      <c r="G146" s="1117"/>
      <c r="H146" s="1117"/>
      <c r="I146" s="1118"/>
    </row>
    <row r="147" spans="1:9" ht="74.400000000000006" hidden="1" customHeight="1" x14ac:dyDescent="0.25">
      <c r="A147" s="1119" t="str">
        <f>+[5]ระบบการควบคุมฯ!A225</f>
        <v>3.11.2.2</v>
      </c>
      <c r="B147" s="1120" t="str">
        <f>+[5]ระบบการควบคุมฯ!B225</f>
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</c>
      <c r="C147" s="1130" t="str">
        <f>+[5]ระบบการควบคุมฯ!C225</f>
        <v>ศธ 04002/ว1299 ลว.30 มีค 66 โอนครั้งที่ 439</v>
      </c>
      <c r="D147" s="1121"/>
      <c r="E147" s="1121"/>
      <c r="F147" s="1121"/>
      <c r="G147" s="1122"/>
      <c r="H147" s="1122"/>
      <c r="I147" s="1123"/>
    </row>
    <row r="148" spans="1:9" ht="93" hidden="1" customHeight="1" x14ac:dyDescent="0.25">
      <c r="A148" s="1119" t="str">
        <f>+[5]ระบบการควบคุมฯ!A226</f>
        <v>3.11.1.2.3</v>
      </c>
      <c r="B148" s="1120" t="str">
        <f>+[5]ระบบการควบคุมฯ!B226</f>
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</c>
      <c r="C148" s="1130" t="str">
        <f>+[5]ระบบการควบคุมฯ!C226</f>
        <v>ศธ 04002/2738 ลว.7 กค 66 โอนครั้งที่ 657</v>
      </c>
      <c r="D148" s="1121"/>
      <c r="E148" s="1121"/>
      <c r="F148" s="1121"/>
      <c r="G148" s="1122"/>
      <c r="H148" s="1122"/>
      <c r="I148" s="1123"/>
    </row>
    <row r="149" spans="1:9" ht="37.200000000000003" hidden="1" customHeight="1" x14ac:dyDescent="0.25">
      <c r="A149" s="1131">
        <f>+[5]ระบบการควบคุมฯ!A227</f>
        <v>2</v>
      </c>
      <c r="B149" s="840" t="str">
        <f>+[5]ระบบการควบคุมฯ!B227</f>
        <v xml:space="preserve"> งบรายจ่ายอื่น 6611500</v>
      </c>
      <c r="C149" s="841" t="str">
        <f>+[5]ระบบการควบคุมฯ!C227</f>
        <v>20004 31006100 5000027</v>
      </c>
      <c r="D149" s="842">
        <f>SUM(D150:D151)</f>
        <v>0</v>
      </c>
      <c r="E149" s="842">
        <f t="shared" ref="E149:H149" si="58">SUM(E150:E151)</f>
        <v>0</v>
      </c>
      <c r="F149" s="842">
        <f t="shared" si="58"/>
        <v>0</v>
      </c>
      <c r="G149" s="842">
        <f t="shared" si="58"/>
        <v>0</v>
      </c>
      <c r="H149" s="842">
        <f t="shared" si="58"/>
        <v>0</v>
      </c>
      <c r="I149" s="843"/>
    </row>
    <row r="150" spans="1:9" ht="55.95" hidden="1" customHeight="1" x14ac:dyDescent="0.25">
      <c r="A150" s="783" t="str">
        <f>+[5]ระบบการควบคุมฯ!A228</f>
        <v>3.11.2.1</v>
      </c>
      <c r="B150" s="836" t="str">
        <f>+[5]ระบบการควบคุมฯ!B228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50" s="839" t="str">
        <f>+[5]ระบบการควบคุมฯ!C228</f>
        <v>ศธ 04002/ว3430 ลว. 17 สค 66 โอนครั้งที่ 770</v>
      </c>
      <c r="D150" s="786">
        <f>+[5]ระบบการควบคุมฯ!F228</f>
        <v>0</v>
      </c>
      <c r="E150" s="786">
        <f>+[5]ระบบการควบคุมฯ!G228+[5]ระบบการควบคุมฯ!H228</f>
        <v>0</v>
      </c>
      <c r="F150" s="786">
        <f>+[5]ระบบการควบคุมฯ!I228+[5]ระบบการควบคุมฯ!J228</f>
        <v>0</v>
      </c>
      <c r="G150" s="837">
        <f>+[5]ระบบการควบคุมฯ!K228+[5]ระบบการควบคุมฯ!L228</f>
        <v>0</v>
      </c>
      <c r="H150" s="837">
        <f>+D150-E150-F150-G150</f>
        <v>0</v>
      </c>
      <c r="I150" s="838" t="s">
        <v>106</v>
      </c>
    </row>
    <row r="151" spans="1:9" ht="74.400000000000006" hidden="1" customHeight="1" x14ac:dyDescent="0.25">
      <c r="A151" s="783" t="str">
        <f>+[5]ระบบการควบคุมฯ!A229</f>
        <v>3.11.2.2</v>
      </c>
      <c r="B151" s="836" t="str">
        <f>+[5]ระบบการควบคุมฯ!B229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51" s="839" t="str">
        <f>+[5]ระบบการควบคุมฯ!C229</f>
        <v>ศธ 04002/ว3449 ลว. 17 สค 66 โอนครั้งที่ 777</v>
      </c>
      <c r="D151" s="786">
        <f>+[5]ระบบการควบคุมฯ!F229</f>
        <v>0</v>
      </c>
      <c r="E151" s="786">
        <f>+[5]ระบบการควบคุมฯ!G229+[5]ระบบการควบคุมฯ!H229</f>
        <v>0</v>
      </c>
      <c r="F151" s="786">
        <f>+[5]ระบบการควบคุมฯ!I229+[5]ระบบการควบคุมฯ!J229</f>
        <v>0</v>
      </c>
      <c r="G151" s="837">
        <f>+[5]ระบบการควบคุมฯ!K229+[5]ระบบการควบคุมฯ!L229</f>
        <v>0</v>
      </c>
      <c r="H151" s="837">
        <f>+D151-E151-F151-G151</f>
        <v>0</v>
      </c>
      <c r="I151" s="838" t="s">
        <v>106</v>
      </c>
    </row>
    <row r="152" spans="1:9" ht="93" hidden="1" customHeight="1" x14ac:dyDescent="0.25">
      <c r="A152" s="770">
        <f>+[5]ระบบการควบคุมฯ!A231</f>
        <v>3.12</v>
      </c>
      <c r="B152" s="768" t="str">
        <f>+[5]ระบบการควบคุมฯ!B231</f>
        <v xml:space="preserve">กิจกรรมการยกระดับคุณภาพการเรียนรู้ภาษาไทย  </v>
      </c>
      <c r="C152" s="768" t="str">
        <f>+[5]ระบบการควบคุมฯ!C231</f>
        <v>20004 66 96778 00000</v>
      </c>
      <c r="D152" s="770">
        <f>+D153</f>
        <v>0</v>
      </c>
      <c r="E152" s="770">
        <f t="shared" ref="E152:I152" si="59">+E153</f>
        <v>0</v>
      </c>
      <c r="F152" s="770">
        <f t="shared" si="59"/>
        <v>0</v>
      </c>
      <c r="G152" s="770">
        <f t="shared" si="59"/>
        <v>0</v>
      </c>
      <c r="H152" s="770">
        <f t="shared" si="59"/>
        <v>0</v>
      </c>
      <c r="I152" s="770">
        <f t="shared" si="59"/>
        <v>0</v>
      </c>
    </row>
    <row r="153" spans="1:9" ht="18.600000000000001" hidden="1" customHeight="1" x14ac:dyDescent="0.25">
      <c r="A153" s="772">
        <f>+[5]ระบบการควบคุมฯ!A232</f>
        <v>0</v>
      </c>
      <c r="B153" s="807" t="str">
        <f>+[5]ระบบการควบคุมฯ!B232</f>
        <v xml:space="preserve"> งบรายจ่ายอื่น 6611500</v>
      </c>
      <c r="C153" s="792" t="str">
        <f>+[5]ระบบการควบคุมฯ!C232</f>
        <v>20004 31006100 5000025</v>
      </c>
      <c r="D153" s="775">
        <f>SUM(D154)</f>
        <v>0</v>
      </c>
      <c r="E153" s="775">
        <f t="shared" ref="E153:I153" si="60">SUM(E154)</f>
        <v>0</v>
      </c>
      <c r="F153" s="775">
        <f t="shared" si="60"/>
        <v>0</v>
      </c>
      <c r="G153" s="775">
        <f t="shared" si="60"/>
        <v>0</v>
      </c>
      <c r="H153" s="775">
        <f t="shared" si="60"/>
        <v>0</v>
      </c>
      <c r="I153" s="775">
        <f t="shared" si="60"/>
        <v>0</v>
      </c>
    </row>
    <row r="154" spans="1:9" ht="18.600000000000001" hidden="1" customHeight="1" x14ac:dyDescent="0.25">
      <c r="A154" s="795" t="str">
        <f>+[5]ระบบการควบคุมฯ!A233</f>
        <v>3.12.1</v>
      </c>
      <c r="B154" s="826" t="str">
        <f>+[5]ระบบการควบคุมฯ!B233</f>
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</c>
      <c r="C154" s="802" t="str">
        <f>+[5]ระบบการควบคุมฯ!C233</f>
        <v>ศธ 04002/ว4953 ลว.31/ต.ค./2022 โอนครั้งที่ 19</v>
      </c>
      <c r="D154" s="798">
        <f>+[5]ระบบการควบคุมฯ!F233</f>
        <v>0</v>
      </c>
      <c r="E154" s="798">
        <f>+[5]ระบบการควบคุมฯ!G233+[5]ระบบการควบคุมฯ!H233</f>
        <v>0</v>
      </c>
      <c r="F154" s="798">
        <f>+[5]ระบบการควบคุมฯ!I233+[5]ระบบการควบคุมฯ!J233</f>
        <v>0</v>
      </c>
      <c r="G154" s="810">
        <f>+[5]ระบบการควบคุมฯ!K233+[5]ระบบการควบคุมฯ!L233</f>
        <v>0</v>
      </c>
      <c r="H154" s="810">
        <f>+D154-E154-F154-G154</f>
        <v>0</v>
      </c>
      <c r="I154" s="808" t="s">
        <v>50</v>
      </c>
    </row>
    <row r="155" spans="1:9" ht="37.200000000000003" hidden="1" customHeight="1" x14ac:dyDescent="0.25">
      <c r="A155" s="844">
        <f>+[3]ระบบการควบคุมฯ!A62</f>
        <v>4</v>
      </c>
      <c r="B155" s="845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55" s="846" t="str">
        <f>+[1]ระบบการควบคุมฯ!C136</f>
        <v>20004 31006200</v>
      </c>
      <c r="D155" s="847">
        <f>+D156+D160</f>
        <v>0</v>
      </c>
      <c r="E155" s="847">
        <f t="shared" ref="E155:H155" si="61">+E156+E160</f>
        <v>0</v>
      </c>
      <c r="F155" s="847">
        <f t="shared" si="61"/>
        <v>0</v>
      </c>
      <c r="G155" s="847">
        <f t="shared" si="61"/>
        <v>0</v>
      </c>
      <c r="H155" s="847">
        <f t="shared" si="61"/>
        <v>0</v>
      </c>
      <c r="I155" s="848"/>
    </row>
    <row r="156" spans="1:9" ht="37.200000000000003" hidden="1" customHeight="1" x14ac:dyDescent="0.25">
      <c r="A156" s="849">
        <f>+[1]ระบบการควบคุมฯ!A137</f>
        <v>4.0999999999999996</v>
      </c>
      <c r="B156" s="850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56" s="850" t="str">
        <f>+[1]ระบบการควบคุมฯ!C137</f>
        <v>20004 66 5203900000</v>
      </c>
      <c r="D156" s="851">
        <f>+D157</f>
        <v>0</v>
      </c>
      <c r="E156" s="851">
        <f t="shared" ref="E156:H156" si="62">+E157</f>
        <v>0</v>
      </c>
      <c r="F156" s="851">
        <f t="shared" si="62"/>
        <v>0</v>
      </c>
      <c r="G156" s="851">
        <f t="shared" si="62"/>
        <v>0</v>
      </c>
      <c r="H156" s="851">
        <f t="shared" si="62"/>
        <v>0</v>
      </c>
      <c r="I156" s="852"/>
    </row>
    <row r="157" spans="1:9" ht="55.95" hidden="1" customHeight="1" x14ac:dyDescent="0.25">
      <c r="A157" s="853"/>
      <c r="B157" s="854" t="str">
        <f>+[1]ระบบการควบคุมฯ!B138</f>
        <v>งบรายจ่ายอื่น 6611500</v>
      </c>
      <c r="C157" s="855" t="str">
        <f>+[1]ระบบการควบคุมฯ!C138</f>
        <v xml:space="preserve">20004 31006200 </v>
      </c>
      <c r="D157" s="856">
        <f>SUM(D158:D159)</f>
        <v>0</v>
      </c>
      <c r="E157" s="856">
        <f t="shared" ref="E157:H157" si="63">SUM(E158:E159)</f>
        <v>0</v>
      </c>
      <c r="F157" s="856">
        <f t="shared" si="63"/>
        <v>0</v>
      </c>
      <c r="G157" s="856">
        <f t="shared" si="63"/>
        <v>0</v>
      </c>
      <c r="H157" s="856">
        <f t="shared" si="63"/>
        <v>0</v>
      </c>
      <c r="I157" s="857"/>
    </row>
    <row r="158" spans="1:9" ht="74.400000000000006" hidden="1" customHeight="1" x14ac:dyDescent="0.25">
      <c r="A158" s="858" t="str">
        <f>+[1]ระบบการควบคุมฯ!A139</f>
        <v>4.1.1</v>
      </c>
      <c r="B158" s="859" t="str">
        <f>+[5]ระบบการควบคุมฯ!B242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58" s="859" t="str">
        <f>+[5]ระบบการควบคุมฯ!C242</f>
        <v>ศธ 04002/ว5651 ลว.16/ธ.ค./2565 โอนครั้งที่ 124  รหัสงบป 20004 31006200 5000005</v>
      </c>
      <c r="D158" s="860">
        <f>+[5]ระบบการควบคุมฯ!F242</f>
        <v>0</v>
      </c>
      <c r="E158" s="861">
        <f>+[5]ระบบการควบคุมฯ!G242+[5]ระบบการควบคุมฯ!H242</f>
        <v>0</v>
      </c>
      <c r="F158" s="861">
        <f>+[5]ระบบการควบคุมฯ!I242+[5]ระบบการควบคุมฯ!J242</f>
        <v>0</v>
      </c>
      <c r="G158" s="861">
        <f>+[5]ระบบการควบคุมฯ!K242+[5]ระบบการควบคุมฯ!L242</f>
        <v>0</v>
      </c>
      <c r="H158" s="861">
        <f>+D158-E158-F158-G158</f>
        <v>0</v>
      </c>
      <c r="I158" s="817" t="s">
        <v>80</v>
      </c>
    </row>
    <row r="159" spans="1:9" ht="18.600000000000001" hidden="1" customHeight="1" x14ac:dyDescent="0.25">
      <c r="A159" s="858" t="str">
        <f>+[1]ระบบการควบคุมฯ!A140</f>
        <v>4.1.2</v>
      </c>
      <c r="B159" s="859" t="str">
        <f>+[1]ระบบการควบคุมฯ!B140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59" s="859" t="str">
        <f>+[1]ระบบการควบคุมฯ!C140</f>
        <v>ศธ 04002/ว2758 ลว.20/ก.ค./2565 โอนครั้งที่ 649</v>
      </c>
      <c r="D159" s="860">
        <f>+[1]ระบบการควบคุมฯ!F140</f>
        <v>0</v>
      </c>
      <c r="E159" s="861">
        <f>+[1]ระบบการควบคุมฯ!G140+[1]ระบบการควบคุมฯ!H140</f>
        <v>0</v>
      </c>
      <c r="F159" s="861">
        <f>+[1]ระบบการควบคุมฯ!I140+[1]ระบบการควบคุมฯ!J140</f>
        <v>0</v>
      </c>
      <c r="G159" s="861">
        <f>+[1]ระบบการควบคุมฯ!K140+[1]ระบบการควบคุมฯ!L140</f>
        <v>0</v>
      </c>
      <c r="H159" s="861">
        <f>+D159-E159-F159-G159</f>
        <v>0</v>
      </c>
      <c r="I159" s="817" t="s">
        <v>60</v>
      </c>
    </row>
    <row r="160" spans="1:9" ht="18.600000000000001" hidden="1" customHeight="1" x14ac:dyDescent="0.25">
      <c r="A160" s="849">
        <f>+[1]ระบบการควบคุมฯ!A142</f>
        <v>4.2</v>
      </c>
      <c r="B160" s="850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60" s="850" t="str">
        <f>+[1]ระบบการควบคุมฯ!C142</f>
        <v>20004 66 86179 00000</v>
      </c>
      <c r="D160" s="851">
        <f>+D161</f>
        <v>0</v>
      </c>
      <c r="E160" s="851">
        <f t="shared" ref="E160:H160" si="64">+E161</f>
        <v>0</v>
      </c>
      <c r="F160" s="851">
        <f t="shared" si="64"/>
        <v>0</v>
      </c>
      <c r="G160" s="851">
        <f t="shared" si="64"/>
        <v>0</v>
      </c>
      <c r="H160" s="851">
        <f t="shared" si="64"/>
        <v>0</v>
      </c>
      <c r="I160" s="852"/>
    </row>
    <row r="161" spans="1:9" ht="37.200000000000003" hidden="1" customHeight="1" x14ac:dyDescent="0.25">
      <c r="A161" s="853"/>
      <c r="B161" s="862" t="str">
        <f>+[3]ระบบการควบคุมฯ!B64</f>
        <v>งบรายจ่ายอื่น 6511500</v>
      </c>
      <c r="C161" s="855" t="str">
        <f>+[1]ระบบการควบคุมฯ!C143</f>
        <v>20004 31006200 5000007</v>
      </c>
      <c r="D161" s="856">
        <f>SUM(D162:D164)</f>
        <v>0</v>
      </c>
      <c r="E161" s="856">
        <f t="shared" ref="E161:H161" si="65">SUM(E162:E164)</f>
        <v>0</v>
      </c>
      <c r="F161" s="856">
        <f t="shared" si="65"/>
        <v>0</v>
      </c>
      <c r="G161" s="856">
        <f t="shared" si="65"/>
        <v>0</v>
      </c>
      <c r="H161" s="856">
        <f t="shared" si="65"/>
        <v>0</v>
      </c>
      <c r="I161" s="857"/>
    </row>
    <row r="162" spans="1:9" ht="37.200000000000003" hidden="1" customHeight="1" x14ac:dyDescent="0.25">
      <c r="A162" s="858" t="str">
        <f>+[5]ระบบการควบคุมฯ!A247</f>
        <v>4.2.1</v>
      </c>
      <c r="B162" s="859" t="str">
        <f>+[5]ระบบการควบคุมฯ!B247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62" s="859" t="str">
        <f>+[5]ระบบการควบคุมฯ!C247</f>
        <v>ศธ 04002/ว58 ลว. 9 มค 66 โอนครั้งที่ 176</v>
      </c>
      <c r="D162" s="860">
        <f>+[5]ระบบการควบคุมฯ!F247</f>
        <v>0</v>
      </c>
      <c r="E162" s="861">
        <f>+'[5]ยุทธศาสตร์เสริมสร้าง 31006200'!I37+'[5]ยุทธศาสตร์เสริมสร้าง 31006200'!J37</f>
        <v>0</v>
      </c>
      <c r="F162" s="861">
        <f>+[5]ระบบการควบคุมฯ!I247+[5]ระบบการควบคุมฯ!J247</f>
        <v>0</v>
      </c>
      <c r="G162" s="861">
        <f>+[5]ระบบการควบคุมฯ!K247+[5]ระบบการควบคุมฯ!L247</f>
        <v>0</v>
      </c>
      <c r="H162" s="861">
        <f>+D162-E162-F162-G162</f>
        <v>0</v>
      </c>
      <c r="I162" s="817" t="s">
        <v>82</v>
      </c>
    </row>
    <row r="163" spans="1:9" ht="18.600000000000001" hidden="1" customHeight="1" x14ac:dyDescent="0.25">
      <c r="A163" s="858" t="str">
        <f>+[5]ระบบการควบคุมฯ!A248</f>
        <v>4.2.2</v>
      </c>
      <c r="B163" s="859" t="str">
        <f>+[5]ระบบการควบคุมฯ!B248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63" s="859" t="str">
        <f>+[5]ระบบการควบคุมฯ!C248</f>
        <v>ศธ 04002/ว3099 ลว. 3 สค 66 โอนครั้งที่ 719</v>
      </c>
      <c r="D163" s="860">
        <f>+[5]ระบบการควบคุมฯ!F248</f>
        <v>0</v>
      </c>
      <c r="E163" s="861">
        <f>+'[5]ยุทธศาสตร์เสริมสร้าง 31006200'!I38+'[5]ยุทธศาสตร์เสริมสร้าง 31006200'!J38</f>
        <v>0</v>
      </c>
      <c r="F163" s="861">
        <f>+[5]ระบบการควบคุมฯ!I248+[5]ระบบการควบคุมฯ!J248</f>
        <v>0</v>
      </c>
      <c r="G163" s="861">
        <f>+[5]ระบบการควบคุมฯ!K248+[5]ระบบการควบคุมฯ!L248</f>
        <v>0</v>
      </c>
      <c r="H163" s="861">
        <f>+D163-E163-F163-G163</f>
        <v>0</v>
      </c>
      <c r="I163" s="817" t="s">
        <v>107</v>
      </c>
    </row>
    <row r="164" spans="1:9" ht="18.600000000000001" hidden="1" customHeight="1" x14ac:dyDescent="0.25">
      <c r="A164" s="858" t="str">
        <f>+[1]ระบบการควบคุมฯ!A146</f>
        <v>4.2.3</v>
      </c>
      <c r="B164" s="859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64" s="859" t="str">
        <f>+[1]ระบบการควบคุมฯ!C146</f>
        <v>ศธ 04002/ว1771 ลว.10/พ.ค./2565 โอนครั้งที่ 433</v>
      </c>
      <c r="D164" s="860">
        <f>+[1]ระบบการควบคุมฯ!F146</f>
        <v>0</v>
      </c>
      <c r="E164" s="861">
        <f>+[1]ระบบการควบคุมฯ!G146+[1]ระบบการควบคุมฯ!H146</f>
        <v>0</v>
      </c>
      <c r="F164" s="861">
        <f>+[1]ระบบการควบคุมฯ!I146+[1]ระบบการควบคุมฯ!J146</f>
        <v>0</v>
      </c>
      <c r="G164" s="861">
        <f>+[1]ระบบการควบคุมฯ!K146+[1]ระบบการควบคุมฯ!L146</f>
        <v>0</v>
      </c>
      <c r="H164" s="861">
        <f t="shared" ref="H164" si="66">+D164-E164-F164-G164</f>
        <v>0</v>
      </c>
      <c r="I164" s="817" t="s">
        <v>50</v>
      </c>
    </row>
    <row r="165" spans="1:9" ht="37.200000000000003" hidden="1" customHeight="1" x14ac:dyDescent="0.25">
      <c r="A165" s="844">
        <f>+[1]ระบบการควบคุมฯ!A149</f>
        <v>5</v>
      </c>
      <c r="B165" s="845" t="str">
        <f>+[1]ระบบการควบคุมฯ!B149</f>
        <v>โครงการโรงเรียนคุณภาพประจำตำบล</v>
      </c>
      <c r="C165" s="846" t="str">
        <f>+[1]ระบบการควบคุมฯ!C149</f>
        <v>20004 31011600</v>
      </c>
      <c r="D165" s="847">
        <f>+D166+D171</f>
        <v>0</v>
      </c>
      <c r="E165" s="847">
        <f t="shared" ref="E165:H165" si="67">+E166+E171</f>
        <v>0</v>
      </c>
      <c r="F165" s="847">
        <f t="shared" si="67"/>
        <v>0</v>
      </c>
      <c r="G165" s="847">
        <f t="shared" si="67"/>
        <v>0</v>
      </c>
      <c r="H165" s="847">
        <f t="shared" si="67"/>
        <v>0</v>
      </c>
      <c r="I165" s="848"/>
    </row>
    <row r="166" spans="1:9" ht="18.600000000000001" hidden="1" customHeight="1" x14ac:dyDescent="0.25">
      <c r="A166" s="849">
        <f>+[5]ระบบการควบคุมฯ!A257</f>
        <v>5.0999999999999996</v>
      </c>
      <c r="B166" s="850" t="str">
        <f>+[5]ระบบการควบคุมฯ!B257</f>
        <v>กิจกรรมโรงเรียนคุณภาพประจำตำบล(1 ตำบล 1 โรงเรียนคุณภาพ)</v>
      </c>
      <c r="C166" s="850" t="str">
        <f>+[5]ระบบการควบคุมฯ!C257</f>
        <v>20004 66 00036 00000</v>
      </c>
      <c r="D166" s="851">
        <f>+D167</f>
        <v>0</v>
      </c>
      <c r="E166" s="851">
        <f t="shared" ref="E166:H166" si="68">+E167</f>
        <v>0</v>
      </c>
      <c r="F166" s="851">
        <f t="shared" si="68"/>
        <v>0</v>
      </c>
      <c r="G166" s="851">
        <f t="shared" si="68"/>
        <v>0</v>
      </c>
      <c r="H166" s="851">
        <f t="shared" si="68"/>
        <v>0</v>
      </c>
      <c r="I166" s="852"/>
    </row>
    <row r="167" spans="1:9" ht="18.600000000000001" hidden="1" customHeight="1" x14ac:dyDescent="0.25">
      <c r="A167" s="853" t="str">
        <f>+[5]ระบบการควบคุมฯ!A258</f>
        <v>5.1.1</v>
      </c>
      <c r="B167" s="862" t="str">
        <f>+[5]ระบบการควบคุมฯ!B258</f>
        <v>งบรายจ่ายอื่น   6611500</v>
      </c>
      <c r="C167" s="855" t="str">
        <f>+[5]ระบบการควบคุมฯ!C258</f>
        <v>20004 31011600 5000001</v>
      </c>
      <c r="D167" s="856">
        <f>SUM(D168:D170)</f>
        <v>0</v>
      </c>
      <c r="E167" s="856">
        <f t="shared" ref="E167:H167" si="69">SUM(E168:E170)</f>
        <v>0</v>
      </c>
      <c r="F167" s="856">
        <f t="shared" si="69"/>
        <v>0</v>
      </c>
      <c r="G167" s="856">
        <f t="shared" si="69"/>
        <v>0</v>
      </c>
      <c r="H167" s="856">
        <f t="shared" si="69"/>
        <v>0</v>
      </c>
      <c r="I167" s="857"/>
    </row>
    <row r="168" spans="1:9" ht="55.95" hidden="1" customHeight="1" x14ac:dyDescent="0.25">
      <c r="A168" s="863" t="str">
        <f>+[5]ระบบการควบคุมฯ!A259</f>
        <v>5.1.1.1</v>
      </c>
      <c r="B168" s="864" t="str">
        <f>+[5]ระบบการควบคุมฯ!B259</f>
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</c>
      <c r="C168" s="864" t="str">
        <f>+[5]ระบบการควบคุมฯ!C259</f>
        <v>ศธ 04002/ว1962 ลว.16 พค 66 โอนครั้งที่ 529</v>
      </c>
      <c r="D168" s="865">
        <f>+[5]ระบบการควบคุมฯ!F259</f>
        <v>0</v>
      </c>
      <c r="E168" s="865">
        <f>+[5]ระบบการควบคุมฯ!G259+[5]ระบบการควบคุมฯ!H259</f>
        <v>0</v>
      </c>
      <c r="F168" s="865">
        <f>+[5]ระบบการควบคุมฯ!I259+[5]ระบบการควบคุมฯ!J259</f>
        <v>0</v>
      </c>
      <c r="G168" s="865">
        <f>+[5]ระบบการควบคุมฯ!K259+[5]ระบบการควบคุมฯ!L259</f>
        <v>0</v>
      </c>
      <c r="H168" s="865">
        <f>+D168-E168-F168-G168</f>
        <v>0</v>
      </c>
      <c r="I168" s="866" t="s">
        <v>108</v>
      </c>
    </row>
    <row r="169" spans="1:9" ht="18.600000000000001" hidden="1" customHeight="1" x14ac:dyDescent="0.25">
      <c r="A169" s="863"/>
      <c r="B169" s="864"/>
      <c r="C169" s="864"/>
      <c r="D169" s="865">
        <f>+[1]ระบบการควบคุมฯ!F155</f>
        <v>0</v>
      </c>
      <c r="E169" s="865">
        <f>+[1]ระบบการควบคุมฯ!G155+[1]ระบบการควบคุมฯ!H155</f>
        <v>0</v>
      </c>
      <c r="F169" s="865">
        <f>+[1]ระบบการควบคุมฯ!I155+[1]ระบบการควบคุมฯ!J155</f>
        <v>0</v>
      </c>
      <c r="G169" s="865">
        <f>+[1]ระบบการควบคุมฯ!K155+[1]ระบบการควบคุมฯ!L155</f>
        <v>0</v>
      </c>
      <c r="H169" s="865">
        <f>+D169-E169-F169-G169</f>
        <v>0</v>
      </c>
      <c r="I169" s="867"/>
    </row>
    <row r="170" spans="1:9" ht="18.600000000000001" hidden="1" customHeight="1" x14ac:dyDescent="0.25">
      <c r="A170" s="863"/>
      <c r="B170" s="864"/>
      <c r="C170" s="864"/>
      <c r="D170" s="865">
        <f>+[1]ระบบการควบคุมฯ!F156</f>
        <v>0</v>
      </c>
      <c r="E170" s="865">
        <f>+[1]ระบบการควบคุมฯ!G156+[1]ระบบการควบคุมฯ!H156</f>
        <v>0</v>
      </c>
      <c r="F170" s="865">
        <f>+[1]ระบบการควบคุมฯ!I156+[1]ระบบการควบคุมฯ!J156</f>
        <v>0</v>
      </c>
      <c r="G170" s="865">
        <f>+[1]ระบบการควบคุมฯ!K156+[1]ระบบการควบคุมฯ!L156</f>
        <v>0</v>
      </c>
      <c r="H170" s="865">
        <f>+D170-E170-F170-G170</f>
        <v>0</v>
      </c>
      <c r="I170" s="867"/>
    </row>
    <row r="171" spans="1:9" ht="18.600000000000001" hidden="1" customHeight="1" x14ac:dyDescent="0.25">
      <c r="A171" s="868" t="s">
        <v>66</v>
      </c>
      <c r="B171" s="850" t="str">
        <f>+[1]ระบบการควบคุมฯ!B190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71" s="850" t="str">
        <f>+[1]ระบบการควบคุมฯ!C190</f>
        <v>20004 66 00079 00000</v>
      </c>
      <c r="D171" s="851">
        <f>+D172</f>
        <v>0</v>
      </c>
      <c r="E171" s="851">
        <f t="shared" ref="E171:H171" si="70">+E172</f>
        <v>0</v>
      </c>
      <c r="F171" s="851">
        <f t="shared" si="70"/>
        <v>0</v>
      </c>
      <c r="G171" s="851">
        <f t="shared" si="70"/>
        <v>0</v>
      </c>
      <c r="H171" s="851">
        <f t="shared" si="70"/>
        <v>0</v>
      </c>
      <c r="I171" s="852"/>
    </row>
    <row r="172" spans="1:9" ht="18.600000000000001" hidden="1" customHeight="1" x14ac:dyDescent="0.25">
      <c r="A172" s="853"/>
      <c r="B172" s="862" t="str">
        <f>+[1]ระบบการควบคุมฯ!B191</f>
        <v>งบรายจ่ายอื่น   6611500</v>
      </c>
      <c r="C172" s="855" t="str">
        <f>+[1]ระบบการควบคุมฯ!C191</f>
        <v>20004 31006100 5000003</v>
      </c>
      <c r="D172" s="856">
        <f>SUM(D173)</f>
        <v>0</v>
      </c>
      <c r="E172" s="856">
        <f t="shared" ref="E172:H172" si="71">SUM(E173)</f>
        <v>0</v>
      </c>
      <c r="F172" s="856">
        <f t="shared" si="71"/>
        <v>0</v>
      </c>
      <c r="G172" s="856">
        <f t="shared" si="71"/>
        <v>0</v>
      </c>
      <c r="H172" s="856">
        <f t="shared" si="71"/>
        <v>0</v>
      </c>
      <c r="I172" s="857"/>
    </row>
    <row r="173" spans="1:9" ht="18.600000000000001" hidden="1" customHeight="1" x14ac:dyDescent="0.25">
      <c r="A173" s="863" t="s">
        <v>67</v>
      </c>
      <c r="B173" s="864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3" s="864" t="str">
        <f>+[1]ระบบการควบคุมฯ!C192</f>
        <v>ศธ 04002/ว3001 ลว.5ส.ค. 2565 โอนครั้งที่ 721</v>
      </c>
      <c r="D173" s="865">
        <f>+[1]ระบบการควบคุมฯ!D192</f>
        <v>0</v>
      </c>
      <c r="E173" s="865">
        <f>+[1]ระบบการควบคุมฯ!G192+[1]ระบบการควบคุมฯ!H192</f>
        <v>0</v>
      </c>
      <c r="F173" s="865">
        <f>+[1]ระบบการควบคุมฯ!I192+[1]ระบบการควบคุมฯ!J192</f>
        <v>0</v>
      </c>
      <c r="G173" s="865">
        <f>+[1]ระบบการควบคุมฯ!K192+[1]ระบบการควบคุมฯ!L192</f>
        <v>0</v>
      </c>
      <c r="H173" s="865">
        <f>+D173-E173-F173-G173</f>
        <v>0</v>
      </c>
      <c r="I173" s="867"/>
    </row>
    <row r="174" spans="1:9" ht="37.200000000000003" hidden="1" customHeight="1" x14ac:dyDescent="0.25">
      <c r="A174" s="758" t="str">
        <f>+[1]ระบบการควบคุมฯ!A196</f>
        <v>ค</v>
      </c>
      <c r="B174" s="869" t="str">
        <f>+[1]ระบบการควบคุมฯ!B196</f>
        <v>แผนงานยุทธศาสตร์ : สร้างความเสมอภาคทางการศึกษา</v>
      </c>
      <c r="C174" s="869"/>
      <c r="D174" s="761">
        <f>+D175+D191+D196</f>
        <v>50759126</v>
      </c>
      <c r="E174" s="761">
        <f t="shared" ref="E174:H174" si="72">+E175+E191+E196</f>
        <v>0</v>
      </c>
      <c r="F174" s="761">
        <f t="shared" si="72"/>
        <v>0</v>
      </c>
      <c r="G174" s="761">
        <f t="shared" si="72"/>
        <v>50750604</v>
      </c>
      <c r="H174" s="761">
        <f t="shared" si="72"/>
        <v>8522</v>
      </c>
      <c r="I174" s="870"/>
    </row>
    <row r="175" spans="1:9" ht="18.600000000000001" hidden="1" customHeight="1" x14ac:dyDescent="0.25">
      <c r="A175" s="871">
        <f>+[5]ระบบการควบคุมฯ!A326</f>
        <v>1</v>
      </c>
      <c r="B175" s="872" t="str">
        <f>+[5]ระบบการควบคุมฯ!B326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5" s="845" t="str">
        <f>+[5]ระบบการควบคุมฯ!C326</f>
        <v>20004 42002270</v>
      </c>
      <c r="D175" s="847">
        <f>+D176</f>
        <v>50759126</v>
      </c>
      <c r="E175" s="873">
        <f>+E176</f>
        <v>0</v>
      </c>
      <c r="F175" s="873">
        <f>+F176</f>
        <v>0</v>
      </c>
      <c r="G175" s="873">
        <f>+G176</f>
        <v>50750604</v>
      </c>
      <c r="H175" s="873">
        <f>+H176</f>
        <v>8522</v>
      </c>
      <c r="I175" s="874"/>
    </row>
    <row r="176" spans="1:9" ht="37.200000000000003" hidden="1" customHeight="1" x14ac:dyDescent="0.25">
      <c r="A176" s="849">
        <f>+[5]ระบบการควบคุมฯ!A327</f>
        <v>1.1000000000000001</v>
      </c>
      <c r="B176" s="879" t="str">
        <f>+[5]ระบบการควบคุมฯ!B327</f>
        <v xml:space="preserve">กิจกรรมการสนับสนุนค่าใช้จ่ายในการจัดการศึกษาขั้นพื้นฐาน </v>
      </c>
      <c r="C176" s="879" t="str">
        <f>+[5]ระบบการควบคุมฯ!C327</f>
        <v>20004 66 5199 300000</v>
      </c>
      <c r="D176" s="851">
        <f>+D177</f>
        <v>50759126</v>
      </c>
      <c r="E176" s="851">
        <f t="shared" ref="E176:H177" si="73">+E177</f>
        <v>0</v>
      </c>
      <c r="F176" s="851">
        <f t="shared" si="73"/>
        <v>0</v>
      </c>
      <c r="G176" s="851">
        <f t="shared" si="73"/>
        <v>50750604</v>
      </c>
      <c r="H176" s="851">
        <f t="shared" si="73"/>
        <v>8522</v>
      </c>
      <c r="I176" s="881"/>
    </row>
    <row r="177" spans="1:9" ht="18.600000000000001" hidden="1" customHeight="1" x14ac:dyDescent="0.25">
      <c r="A177" s="875">
        <f>+[5]ระบบการควบคุมฯ!A328</f>
        <v>0</v>
      </c>
      <c r="B177" s="876" t="str">
        <f>+[5]ระบบการควบคุมฯ!B328</f>
        <v xml:space="preserve"> งบเงินอุดหนุน 6711410</v>
      </c>
      <c r="C177" s="876" t="str">
        <f>+[5]ระบบการควบคุมฯ!C328</f>
        <v>20004 42002200</v>
      </c>
      <c r="D177" s="877">
        <f>+D178</f>
        <v>50759126</v>
      </c>
      <c r="E177" s="877">
        <f t="shared" si="73"/>
        <v>0</v>
      </c>
      <c r="F177" s="877">
        <f t="shared" si="73"/>
        <v>0</v>
      </c>
      <c r="G177" s="877">
        <f t="shared" si="73"/>
        <v>50750604</v>
      </c>
      <c r="H177" s="877">
        <f t="shared" si="73"/>
        <v>8522</v>
      </c>
      <c r="I177" s="878"/>
    </row>
    <row r="178" spans="1:9" ht="37.200000000000003" hidden="1" customHeight="1" x14ac:dyDescent="0.25">
      <c r="A178" s="1132" t="str">
        <f>+[5]ระบบการควบคุมฯ!A329</f>
        <v>1.1.1</v>
      </c>
      <c r="B178" s="1133" t="str">
        <f>+[5]ระบบการควบคุมฯ!B329</f>
        <v xml:space="preserve">เงินอุดหนุนทั่วไป รายการค่าใช้จ่ายในการจัดการศึกษาขั้นพื้นฐาน </v>
      </c>
      <c r="C178" s="1134">
        <f>+[5]ระบบการควบคุมฯ!C329</f>
        <v>0</v>
      </c>
      <c r="D178" s="1135">
        <f>+D179+D183+D187</f>
        <v>50759126</v>
      </c>
      <c r="E178" s="1135">
        <f t="shared" ref="E178:H178" si="74">+E179+E183+E187</f>
        <v>0</v>
      </c>
      <c r="F178" s="1135">
        <f t="shared" si="74"/>
        <v>0</v>
      </c>
      <c r="G178" s="1135">
        <f t="shared" si="74"/>
        <v>50750604</v>
      </c>
      <c r="H178" s="1135">
        <f t="shared" si="74"/>
        <v>8522</v>
      </c>
      <c r="I178" s="1136"/>
    </row>
    <row r="179" spans="1:9" ht="18.600000000000001" hidden="1" customHeight="1" x14ac:dyDescent="0.25">
      <c r="A179" s="1137" t="str">
        <f>+[5]ระบบการควบคุมฯ!A330</f>
        <v>1.1.1.1</v>
      </c>
      <c r="B179" s="1138" t="str">
        <f>+[5]ระบบการควบคุมฯ!B330</f>
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</c>
      <c r="C179" s="1138" t="str">
        <f>+[5]ระบบการควบคุมฯ!C330</f>
        <v>ศธ 04002/ว4832 ลว.25/10/2022 โอนครั้งที่ 23</v>
      </c>
      <c r="D179" s="1139">
        <f>SUM(D180:D182)</f>
        <v>33852460</v>
      </c>
      <c r="E179" s="1139">
        <f t="shared" ref="E179:I179" si="75">SUM(E180:E182)</f>
        <v>0</v>
      </c>
      <c r="F179" s="1139">
        <f t="shared" si="75"/>
        <v>0</v>
      </c>
      <c r="G179" s="1139">
        <f t="shared" si="75"/>
        <v>33852460</v>
      </c>
      <c r="H179" s="1139">
        <f t="shared" si="75"/>
        <v>0</v>
      </c>
      <c r="I179" s="1139">
        <f t="shared" si="75"/>
        <v>0</v>
      </c>
    </row>
    <row r="180" spans="1:9" ht="37.200000000000003" hidden="1" customHeight="1" x14ac:dyDescent="0.25">
      <c r="A180" s="858" t="str">
        <f>+[5]ระบบการควบคุมฯ!A331</f>
        <v>1)</v>
      </c>
      <c r="B180" s="859" t="str">
        <f>+[5]ระบบการควบคุมฯ!B331</f>
        <v>ค่าจัดการเรียนการสอน รหัสบัญชีย่อย 0022005/23,667,084</v>
      </c>
      <c r="C180" s="859" t="str">
        <f>+[5]ระบบการควบคุมฯ!C331</f>
        <v>20006 42002270 4100348</v>
      </c>
      <c r="D180" s="882">
        <f>+[5]ระบบการควบคุมฯ!F331</f>
        <v>23667084</v>
      </c>
      <c r="E180" s="883">
        <f>+[5]ระบบการควบคุมฯ!G331+[5]ระบบการควบคุมฯ!H331</f>
        <v>0</v>
      </c>
      <c r="F180" s="883">
        <f>+[5]ระบบการควบคุมฯ!I331+[5]ระบบการควบคุมฯ!J331</f>
        <v>0</v>
      </c>
      <c r="G180" s="883">
        <f>+[5]ระบบการควบคุมฯ!K331+[5]ระบบการควบคุมฯ!L331</f>
        <v>23667084</v>
      </c>
      <c r="H180" s="883">
        <f>+D180-E180-F180-G180</f>
        <v>0</v>
      </c>
      <c r="I180" s="884" t="s">
        <v>14</v>
      </c>
    </row>
    <row r="181" spans="1:9" ht="18.600000000000001" hidden="1" customHeight="1" x14ac:dyDescent="0.25">
      <c r="A181" s="858" t="str">
        <f>+[5]ระบบการควบคุมฯ!A332</f>
        <v>2)</v>
      </c>
      <c r="B181" s="859" t="str">
        <f>+[5]ระบบการควบคุมฯ!B332</f>
        <v>ค่าอุปกรณ์การเรียน รหัสบัญชีย่อย 0022002/4,301,870</v>
      </c>
      <c r="C181" s="859" t="str">
        <f>+[5]ระบบการควบคุมฯ!C332</f>
        <v>20004 42002270 4100117</v>
      </c>
      <c r="D181" s="882">
        <f>+[5]ระบบการควบคุมฯ!F332</f>
        <v>4301870</v>
      </c>
      <c r="E181" s="883">
        <f>+[5]ระบบการควบคุมฯ!G332+[5]ระบบการควบคุมฯ!H332</f>
        <v>0</v>
      </c>
      <c r="F181" s="883">
        <f>+[5]ระบบการควบคุมฯ!I332+[5]ระบบการควบคุมฯ!J332</f>
        <v>0</v>
      </c>
      <c r="G181" s="883">
        <f>+[5]ระบบการควบคุมฯ!K332+[5]ระบบการควบคุมฯ!L332</f>
        <v>4301870</v>
      </c>
      <c r="H181" s="883">
        <f t="shared" ref="H181:H182" si="76">+D181-E181-F181-G181</f>
        <v>0</v>
      </c>
      <c r="I181" s="884" t="s">
        <v>14</v>
      </c>
    </row>
    <row r="182" spans="1:9" ht="18.600000000000001" hidden="1" customHeight="1" x14ac:dyDescent="0.25">
      <c r="A182" s="858" t="str">
        <f>+[5]ระบบการควบคุมฯ!A333</f>
        <v>3)</v>
      </c>
      <c r="B182" s="859" t="str">
        <f>+[5]ระบบการควบคุมฯ!B333</f>
        <v>ค่ากิจกรรมพัฒนาคุณภาพผู้เรียน รหัสบัญชีย่อย 0022004/5,883,506</v>
      </c>
      <c r="C182" s="859" t="str">
        <f>+[5]ระบบการควบคุมฯ!C333</f>
        <v>20005 42002270 4100271</v>
      </c>
      <c r="D182" s="882">
        <f>+[5]ระบบการควบคุมฯ!F333</f>
        <v>5883506</v>
      </c>
      <c r="E182" s="883">
        <f>+[5]ระบบการควบคุมฯ!G333+[5]ระบบการควบคุมฯ!H333</f>
        <v>0</v>
      </c>
      <c r="F182" s="883">
        <f>+[5]ระบบการควบคุมฯ!I333+[5]ระบบการควบคุมฯ!J333</f>
        <v>0</v>
      </c>
      <c r="G182" s="883">
        <f>+[5]ระบบการควบคุมฯ!K333+[5]ระบบการควบคุมฯ!L333</f>
        <v>5883506</v>
      </c>
      <c r="H182" s="883">
        <f t="shared" si="76"/>
        <v>0</v>
      </c>
      <c r="I182" s="884" t="s">
        <v>14</v>
      </c>
    </row>
    <row r="183" spans="1:9" ht="18.600000000000001" hidden="1" customHeight="1" x14ac:dyDescent="0.25">
      <c r="A183" s="1137" t="str">
        <f>+[5]ระบบการควบคุมฯ!A334</f>
        <v>1.1.1.2</v>
      </c>
      <c r="B183" s="1138" t="str">
        <f>+[5]ระบบการควบคุมฯ!B334</f>
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2/2565 (30%) จำนวน 3 รายการ  จำนวนเงิน 13,680,740‬.00  บาท </v>
      </c>
      <c r="C183" s="1138" t="str">
        <f>+[5]ระบบการควบคุมฯ!C334</f>
        <v xml:space="preserve">ศธ 04002/ว5681 ลว.20/12/2023 โอนครั้งที่ 99 จำนวน13,680,740‬.00บาท </v>
      </c>
      <c r="D183" s="1139">
        <f>SUM(D184:D186)</f>
        <v>13680740</v>
      </c>
      <c r="E183" s="1139">
        <f t="shared" ref="E183:I183" si="77">SUM(E184:E186)</f>
        <v>0</v>
      </c>
      <c r="F183" s="1139">
        <f t="shared" si="77"/>
        <v>0</v>
      </c>
      <c r="G183" s="1139">
        <f t="shared" si="77"/>
        <v>13680740</v>
      </c>
      <c r="H183" s="1139">
        <f t="shared" si="77"/>
        <v>0</v>
      </c>
      <c r="I183" s="1139">
        <f t="shared" si="77"/>
        <v>0</v>
      </c>
    </row>
    <row r="184" spans="1:9" ht="18.600000000000001" hidden="1" customHeight="1" x14ac:dyDescent="0.25">
      <c r="A184" s="858" t="str">
        <f>+[5]ระบบการควบคุมฯ!A335</f>
        <v>1)</v>
      </c>
      <c r="B184" s="859" t="str">
        <f>+[5]ระบบการควบคุมฯ!B335</f>
        <v>ค่าอุปกรณ์การเรียน รหัสบัญชีย่อย 0022002/1745120</v>
      </c>
      <c r="C184" s="859" t="str">
        <f>+[5]ระบบการควบคุมฯ!C335</f>
        <v>20004 42002270 4100117</v>
      </c>
      <c r="D184" s="882">
        <f>+[5]ระบบการควบคุมฯ!F335</f>
        <v>1745120</v>
      </c>
      <c r="E184" s="883">
        <f>+[5]ระบบการควบคุมฯ!G335+[5]ระบบการควบคุมฯ!H335</f>
        <v>0</v>
      </c>
      <c r="F184" s="883">
        <f>+[5]ระบบการควบคุมฯ!I335+[5]ระบบการควบคุมฯ!J335</f>
        <v>0</v>
      </c>
      <c r="G184" s="883">
        <f>+[5]ระบบการควบคุมฯ!K335+[5]ระบบการควบคุมฯ!L335</f>
        <v>1745120</v>
      </c>
      <c r="H184" s="883">
        <f>+D184-E184-F184-G184</f>
        <v>0</v>
      </c>
      <c r="I184" s="884" t="s">
        <v>14</v>
      </c>
    </row>
    <row r="185" spans="1:9" ht="18.600000000000001" hidden="1" customHeight="1" x14ac:dyDescent="0.25">
      <c r="A185" s="858" t="str">
        <f>+[5]ระบบการควบคุมฯ!A336</f>
        <v>2)</v>
      </c>
      <c r="B185" s="859" t="str">
        <f>+[5]ระบบการควบคุมฯ!B336</f>
        <v>ค่ากิจกรรมพัฒนาคุณภาพผู้เรียน รหัสบัญชีย่อย 0022004/2379548</v>
      </c>
      <c r="C185" s="859" t="str">
        <f>+[5]ระบบการควบคุมฯ!C336</f>
        <v>20005 42002270 4100268</v>
      </c>
      <c r="D185" s="882">
        <f>+[5]ระบบการควบคุมฯ!F336</f>
        <v>2379548</v>
      </c>
      <c r="E185" s="883">
        <f>+[5]ระบบการควบคุมฯ!G336+[5]ระบบการควบคุมฯ!H336</f>
        <v>0</v>
      </c>
      <c r="F185" s="883">
        <f>+[5]ระบบการควบคุมฯ!I336+[5]ระบบการควบคุมฯ!J336</f>
        <v>0</v>
      </c>
      <c r="G185" s="883">
        <f>+[5]ระบบการควบคุมฯ!K336+[5]ระบบการควบคุมฯ!L336</f>
        <v>2379548</v>
      </c>
      <c r="H185" s="883">
        <f t="shared" ref="H185:H186" si="78">+D185-E185-F185-G185</f>
        <v>0</v>
      </c>
      <c r="I185" s="884" t="s">
        <v>14</v>
      </c>
    </row>
    <row r="186" spans="1:9" ht="18.600000000000001" hidden="1" customHeight="1" x14ac:dyDescent="0.25">
      <c r="A186" s="858" t="str">
        <f>+[5]ระบบการควบคุมฯ!A337</f>
        <v>3)</v>
      </c>
      <c r="B186" s="859" t="str">
        <f>+[5]ระบบการควบคุมฯ!B337</f>
        <v>ค่าจัดการเรียนการสอน รหัสบัญชีย่อย 0022005/9556072</v>
      </c>
      <c r="C186" s="859" t="str">
        <f>+[5]ระบบการควบคุมฯ!C337</f>
        <v>20006 42002270 4100348</v>
      </c>
      <c r="D186" s="882">
        <f>+[5]ระบบการควบคุมฯ!F337</f>
        <v>9556072</v>
      </c>
      <c r="E186" s="883">
        <f>+[5]ระบบการควบคุมฯ!G337+[5]ระบบการควบคุมฯ!H337</f>
        <v>0</v>
      </c>
      <c r="F186" s="883">
        <f>+[5]ระบบการควบคุมฯ!I337+[5]ระบบการควบคุมฯ!J337</f>
        <v>0</v>
      </c>
      <c r="G186" s="883">
        <f>+[5]ระบบการควบคุมฯ!K337+[5]ระบบการควบคุมฯ!L337</f>
        <v>9556072</v>
      </c>
      <c r="H186" s="883">
        <f t="shared" si="78"/>
        <v>0</v>
      </c>
      <c r="I186" s="884" t="s">
        <v>14</v>
      </c>
    </row>
    <row r="187" spans="1:9" ht="18.600000000000001" hidden="1" customHeight="1" x14ac:dyDescent="0.25">
      <c r="A187" s="1137" t="str">
        <f>+[5]ระบบการควบคุมฯ!A356</f>
        <v>1.1.2</v>
      </c>
      <c r="B187" s="1138" t="str">
        <f>+[5]ระบบการควบคุมฯ!B356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</c>
      <c r="C187" s="1138" t="str">
        <f>+[5]ระบบการควบคุมฯ!C356</f>
        <v>ศธ 04002/ว55552 ลว.12/12/2022 โอนครั้งที่ 83</v>
      </c>
      <c r="D187" s="1139">
        <f>SUM(D188:D190)</f>
        <v>3225926</v>
      </c>
      <c r="E187" s="1139">
        <f t="shared" ref="E187:I187" si="79">SUM(E188:E190)</f>
        <v>0</v>
      </c>
      <c r="F187" s="1139">
        <f t="shared" si="79"/>
        <v>0</v>
      </c>
      <c r="G187" s="1139">
        <f t="shared" si="79"/>
        <v>3217404</v>
      </c>
      <c r="H187" s="1139">
        <f t="shared" si="79"/>
        <v>8522</v>
      </c>
      <c r="I187" s="1139">
        <f t="shared" si="79"/>
        <v>0</v>
      </c>
    </row>
    <row r="188" spans="1:9" ht="18.600000000000001" hidden="1" customHeight="1" x14ac:dyDescent="0.25">
      <c r="A188" s="858" t="str">
        <f>+[5]ระบบการควบคุมฯ!A358</f>
        <v>1)</v>
      </c>
      <c r="B188" s="859" t="str">
        <f>+[5]ระบบการควบคุมฯ!B358</f>
        <v>ค่าอุปกรณ์การเรียน รหัสบัญชีย่อย 0022002</v>
      </c>
      <c r="C188" s="859" t="str">
        <f>+[5]ระบบการควบคุมฯ!C358</f>
        <v>20004 42002270 4100117</v>
      </c>
      <c r="D188" s="882">
        <f>+[5]ระบบการควบคุมฯ!F358</f>
        <v>121020</v>
      </c>
      <c r="E188" s="883">
        <f>+[5]ระบบการควบคุมฯ!G358+[5]ระบบการควบคุมฯ!H358</f>
        <v>0</v>
      </c>
      <c r="F188" s="883">
        <f>+[5]ระบบการควบคุมฯ!I358+[5]ระบบการควบคุมฯ!J358</f>
        <v>0</v>
      </c>
      <c r="G188" s="883">
        <f>+[5]ระบบการควบคุมฯ!K358+[5]ระบบการควบคุมฯ!L358</f>
        <v>120730</v>
      </c>
      <c r="H188" s="883">
        <f>+D188-E188-F188-G188</f>
        <v>290</v>
      </c>
      <c r="I188" s="884" t="s">
        <v>14</v>
      </c>
    </row>
    <row r="189" spans="1:9" ht="18.600000000000001" hidden="1" customHeight="1" x14ac:dyDescent="0.25">
      <c r="A189" s="858" t="str">
        <f>+[5]ระบบการควบคุมฯ!A359</f>
        <v>2)</v>
      </c>
      <c r="B189" s="859" t="str">
        <f>+[5]ระบบการควบคุมฯ!B359</f>
        <v>ค่ากิจกรรมพัฒนาคุณภาพผู้เรียน รหัสบัญชีย่อย 0022004</v>
      </c>
      <c r="C189" s="859" t="str">
        <f>+[5]ระบบการควบคุมฯ!C359</f>
        <v>20005 42002270 4100271</v>
      </c>
      <c r="D189" s="882">
        <f>+[5]ระบบการควบคุมฯ!F359</f>
        <v>227329</v>
      </c>
      <c r="E189" s="883">
        <f>+[5]ระบบการควบคุมฯ!G359+[5]ระบบการควบคุมฯ!H359</f>
        <v>0</v>
      </c>
      <c r="F189" s="883">
        <f>+[5]ระบบการควบคุมฯ!I359+[5]ระบบการควบคุมฯ!J359</f>
        <v>0</v>
      </c>
      <c r="G189" s="883">
        <f>+[5]ระบบการควบคุมฯ!K359+[5]ระบบการควบคุมฯ!L359</f>
        <v>226865</v>
      </c>
      <c r="H189" s="883">
        <f t="shared" ref="H189:H190" si="80">+D189-E189-F189-G189</f>
        <v>464</v>
      </c>
      <c r="I189" s="884" t="s">
        <v>14</v>
      </c>
    </row>
    <row r="190" spans="1:9" ht="18.600000000000001" hidden="1" customHeight="1" x14ac:dyDescent="0.25">
      <c r="A190" s="858" t="str">
        <f>+[5]ระบบการควบคุมฯ!A360</f>
        <v>3)</v>
      </c>
      <c r="B190" s="859" t="str">
        <f>+[5]ระบบการควบคุมฯ!B360</f>
        <v>ค่าจัดกิจกรรมการเรียนการสอน รหัสบัญชีย่อย 0022005</v>
      </c>
      <c r="C190" s="859" t="str">
        <f>+[5]ระบบการควบคุมฯ!C360</f>
        <v>20006 42002270 4100348</v>
      </c>
      <c r="D190" s="882">
        <f>+[5]ระบบการควบคุมฯ!F360</f>
        <v>2877577</v>
      </c>
      <c r="E190" s="883">
        <f>+[5]ระบบการควบคุมฯ!G360+[5]ระบบการควบคุมฯ!H360</f>
        <v>0</v>
      </c>
      <c r="F190" s="883">
        <f>+[5]ระบบการควบคุมฯ!I360+[5]ระบบการควบคุมฯ!J360</f>
        <v>0</v>
      </c>
      <c r="G190" s="883">
        <f>+[5]ระบบการควบคุมฯ!K360+[5]ระบบการควบคุมฯ!L360</f>
        <v>2869809</v>
      </c>
      <c r="H190" s="883">
        <f t="shared" si="80"/>
        <v>7768</v>
      </c>
      <c r="I190" s="884" t="s">
        <v>14</v>
      </c>
    </row>
    <row r="191" spans="1:9" ht="111.6" hidden="1" customHeight="1" x14ac:dyDescent="0.25">
      <c r="A191" s="871">
        <f>+[5]ระบบการควบคุมฯ!A393</f>
        <v>2</v>
      </c>
      <c r="B191" s="872" t="str">
        <f>+[5]ระบบการควบคุมฯ!B393</f>
        <v xml:space="preserve">โครงการพัฒนาสื่อและเทคโนโลยีสารสนเทศเพื่อการศึกษา </v>
      </c>
      <c r="C191" s="845" t="str">
        <f>+[5]ระบบการควบคุมฯ!C393</f>
        <v xml:space="preserve">20004 42004700 </v>
      </c>
      <c r="D191" s="847">
        <f>+D193</f>
        <v>0</v>
      </c>
      <c r="E191" s="873">
        <f>+E193</f>
        <v>0</v>
      </c>
      <c r="F191" s="873">
        <f>+F193</f>
        <v>0</v>
      </c>
      <c r="G191" s="873">
        <f>+G193</f>
        <v>0</v>
      </c>
      <c r="H191" s="873">
        <f>+H193</f>
        <v>0</v>
      </c>
      <c r="I191" s="874"/>
    </row>
    <row r="192" spans="1:9" ht="74.400000000000006" hidden="1" customHeight="1" x14ac:dyDescent="0.25">
      <c r="A192" s="875"/>
      <c r="B192" s="876" t="str">
        <f>+[5]ระบบการควบคุมฯ!B394</f>
        <v xml:space="preserve"> งบดำเนินงาน 67112xx</v>
      </c>
      <c r="C192" s="876"/>
      <c r="D192" s="877">
        <f>+D194</f>
        <v>0</v>
      </c>
      <c r="E192" s="877">
        <f t="shared" ref="E192:H192" si="81">+E194</f>
        <v>0</v>
      </c>
      <c r="F192" s="877">
        <f t="shared" si="81"/>
        <v>0</v>
      </c>
      <c r="G192" s="877">
        <f t="shared" si="81"/>
        <v>0</v>
      </c>
      <c r="H192" s="877">
        <f t="shared" si="81"/>
        <v>0</v>
      </c>
      <c r="I192" s="878"/>
    </row>
    <row r="193" spans="1:9" ht="37.200000000000003" hidden="1" customHeight="1" x14ac:dyDescent="0.25">
      <c r="A193" s="849">
        <f>+[5]ระบบการควบคุมฯ!A396</f>
        <v>2.1</v>
      </c>
      <c r="B193" s="879" t="str">
        <f>+[5]ระบบการควบคุมฯ!B396</f>
        <v xml:space="preserve">กิจกรรมการส่งเสริมการจัดการศึกษาทางไกล </v>
      </c>
      <c r="C193" s="879" t="str">
        <f>+[5]ระบบการควบคุมฯ!C396</f>
        <v xml:space="preserve">20004 66 86184 00000  </v>
      </c>
      <c r="D193" s="851">
        <f>+D194</f>
        <v>0</v>
      </c>
      <c r="E193" s="880">
        <f t="shared" ref="E193:H194" si="82">+E194</f>
        <v>0</v>
      </c>
      <c r="F193" s="880">
        <f t="shared" si="82"/>
        <v>0</v>
      </c>
      <c r="G193" s="880">
        <f t="shared" si="82"/>
        <v>0</v>
      </c>
      <c r="H193" s="880">
        <f t="shared" si="82"/>
        <v>0</v>
      </c>
      <c r="I193" s="881"/>
    </row>
    <row r="194" spans="1:9" ht="37.200000000000003" hidden="1" customHeight="1" x14ac:dyDescent="0.25">
      <c r="A194" s="877" t="str">
        <f>+[5]ระบบการควบคุมฯ!A397</f>
        <v>2.1.1</v>
      </c>
      <c r="B194" s="876" t="str">
        <f>+[5]ระบบการควบคุมฯ!B397</f>
        <v xml:space="preserve"> งบดำเนินงาน 67112xx</v>
      </c>
      <c r="C194" s="876" t="str">
        <f>+[5]ระบบการควบคุมฯ!C397</f>
        <v xml:space="preserve">20004 42004770 2000000 </v>
      </c>
      <c r="D194" s="877">
        <f>+D195</f>
        <v>0</v>
      </c>
      <c r="E194" s="877">
        <f t="shared" si="82"/>
        <v>0</v>
      </c>
      <c r="F194" s="877">
        <f t="shared" si="82"/>
        <v>0</v>
      </c>
      <c r="G194" s="877">
        <f t="shared" si="82"/>
        <v>0</v>
      </c>
      <c r="H194" s="877">
        <f t="shared" si="82"/>
        <v>0</v>
      </c>
      <c r="I194" s="878"/>
    </row>
    <row r="195" spans="1:9" ht="37.200000000000003" hidden="1" customHeight="1" x14ac:dyDescent="0.25">
      <c r="A195" s="858" t="str">
        <f>+[5]ระบบการควบคุมฯ!A398</f>
        <v>2.1.1.1</v>
      </c>
      <c r="B195" s="859" t="str">
        <f>+[5]ระบบการควบคุมฯ!B398</f>
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</c>
      <c r="C195" s="859" t="str">
        <f>+[5]ระบบการควบคุมฯ!C398</f>
        <v>ศธ 04002/ว3600 ลว.24 ส.ค. 2566 โอนครั้งที่ 805</v>
      </c>
      <c r="D195" s="882">
        <f>+[5]ระบบการควบคุมฯ!F398</f>
        <v>0</v>
      </c>
      <c r="E195" s="883">
        <f>+[5]ระบบการควบคุมฯ!G398+[5]ระบบการควบคุมฯ!H398</f>
        <v>0</v>
      </c>
      <c r="F195" s="883">
        <f>+[5]ระบบการควบคุมฯ!I398+[5]ระบบการควบคุมฯ!J398</f>
        <v>0</v>
      </c>
      <c r="G195" s="883">
        <f>+[5]ระบบการควบคุมฯ!K398+[5]ระบบการควบคุมฯ!L398</f>
        <v>0</v>
      </c>
      <c r="H195" s="883">
        <f>+D195-E195-F195-G195</f>
        <v>0</v>
      </c>
      <c r="I195" s="884" t="s">
        <v>103</v>
      </c>
    </row>
    <row r="196" spans="1:9" ht="37.200000000000003" hidden="1" customHeight="1" x14ac:dyDescent="0.25">
      <c r="A196" s="871">
        <v>1</v>
      </c>
      <c r="B196" s="872" t="str">
        <f>+[5]ระบบการควบคุมฯ!B417</f>
        <v xml:space="preserve">โครงการสร้างโอกาสและลดความเหลื่อมล้ำทางการศึกษาในระดับพื้นที่  </v>
      </c>
      <c r="C196" s="845" t="str">
        <f>+[5]ระบบการควบคุมฯ!C417</f>
        <v>20004 42006700 2000000</v>
      </c>
      <c r="D196" s="847">
        <f>+D197</f>
        <v>0</v>
      </c>
      <c r="E196" s="873">
        <f t="shared" ref="E196:H197" si="83">+E197</f>
        <v>0</v>
      </c>
      <c r="F196" s="873">
        <f t="shared" si="83"/>
        <v>0</v>
      </c>
      <c r="G196" s="873">
        <f t="shared" si="83"/>
        <v>0</v>
      </c>
      <c r="H196" s="873">
        <f t="shared" si="83"/>
        <v>0</v>
      </c>
      <c r="I196" s="874"/>
    </row>
    <row r="197" spans="1:9" ht="111.6" hidden="1" customHeight="1" x14ac:dyDescent="0.25">
      <c r="A197" s="849">
        <v>1.1000000000000001</v>
      </c>
      <c r="B197" s="879" t="str">
        <f>+[5]ระบบการควบคุมฯ!B418</f>
        <v xml:space="preserve">กิจกรรมการยกระดับคุณภาพโรงเรียนขยายโอกาส </v>
      </c>
      <c r="C197" s="879" t="str">
        <f>+[5]ระบบการควบคุมฯ!C418</f>
        <v xml:space="preserve">20004 66 00106 00000 </v>
      </c>
      <c r="D197" s="851">
        <f>+D198</f>
        <v>0</v>
      </c>
      <c r="E197" s="880">
        <f t="shared" si="83"/>
        <v>0</v>
      </c>
      <c r="F197" s="880">
        <f t="shared" si="83"/>
        <v>0</v>
      </c>
      <c r="G197" s="880">
        <f t="shared" si="83"/>
        <v>0</v>
      </c>
      <c r="H197" s="880">
        <f t="shared" si="83"/>
        <v>0</v>
      </c>
      <c r="I197" s="881"/>
    </row>
    <row r="198" spans="1:9" ht="18.600000000000001" hidden="1" customHeight="1" x14ac:dyDescent="0.25">
      <c r="A198" s="875"/>
      <c r="B198" s="876" t="str">
        <f>+[1]ระบบการควบคุมฯ!B238</f>
        <v xml:space="preserve"> งบดำเนินงาน 66112xx</v>
      </c>
      <c r="C198" s="876" t="str">
        <f>+[5]ระบบการควบคุมฯ!C419</f>
        <v>20004 42006770 2000000</v>
      </c>
      <c r="D198" s="877">
        <f>SUM(D199:D203)</f>
        <v>0</v>
      </c>
      <c r="E198" s="877">
        <f t="shared" ref="E198:H198" si="84">SUM(E199:E203)</f>
        <v>0</v>
      </c>
      <c r="F198" s="877">
        <f t="shared" si="84"/>
        <v>0</v>
      </c>
      <c r="G198" s="877">
        <f t="shared" si="84"/>
        <v>0</v>
      </c>
      <c r="H198" s="877">
        <f t="shared" si="84"/>
        <v>0</v>
      </c>
      <c r="I198" s="878"/>
    </row>
    <row r="199" spans="1:9" ht="37.200000000000003" hidden="1" customHeight="1" x14ac:dyDescent="0.25">
      <c r="A199" s="858" t="s">
        <v>39</v>
      </c>
      <c r="B199" s="859" t="str">
        <f>+[5]ระบบการควบคุมฯ!B420</f>
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</c>
      <c r="C199" s="859" t="str">
        <f>+[5]ระบบการควบคุมฯ!C420</f>
        <v>ศธ 04002/ว585 ลว.15 กพ 66 โอนครั้งที่ 310</v>
      </c>
      <c r="D199" s="882">
        <f>+[5]ระบบการควบคุมฯ!F420</f>
        <v>0</v>
      </c>
      <c r="E199" s="883">
        <f>+[5]ระบบการควบคุมฯ!G420+[5]ระบบการควบคุมฯ!H420</f>
        <v>0</v>
      </c>
      <c r="F199" s="883">
        <f>+[5]ระบบการควบคุมฯ!I420+[5]ระบบการควบคุมฯ!J420</f>
        <v>0</v>
      </c>
      <c r="G199" s="883">
        <f>+[5]ระบบการควบคุมฯ!K420+[5]ระบบการควบคุมฯ!L420</f>
        <v>0</v>
      </c>
      <c r="H199" s="883">
        <f>+D199-E199-F199-G199</f>
        <v>0</v>
      </c>
      <c r="I199" s="884" t="s">
        <v>83</v>
      </c>
    </row>
    <row r="200" spans="1:9" ht="37.200000000000003" hidden="1" customHeight="1" x14ac:dyDescent="0.25">
      <c r="A200" s="858" t="s">
        <v>91</v>
      </c>
      <c r="B200" s="859" t="str">
        <f>+[5]ระบบการควบคุมฯ!B421</f>
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</c>
      <c r="C200" s="859" t="str">
        <f>+[5]ระบบการควบคุมฯ!C421</f>
        <v>ศธ 04002/ว1925 ลว.12 พค 66 โอนครั้งที่ 517</v>
      </c>
      <c r="D200" s="882">
        <f>+[5]ระบบการควบคุมฯ!F421</f>
        <v>0</v>
      </c>
      <c r="E200" s="883">
        <f>+[5]ระบบการควบคุมฯ!G421+[5]ระบบการควบคุมฯ!H421</f>
        <v>0</v>
      </c>
      <c r="F200" s="883">
        <f>+[5]ระบบการควบคุมฯ!I421+[5]ระบบการควบคุมฯ!J421</f>
        <v>0</v>
      </c>
      <c r="G200" s="883">
        <f>+[5]ระบบการควบคุมฯ!K421+[5]ระบบการควบคุมฯ!L421</f>
        <v>0</v>
      </c>
      <c r="H200" s="883">
        <f>+D200-E200-F200-G200</f>
        <v>0</v>
      </c>
      <c r="I200" s="885" t="s">
        <v>83</v>
      </c>
    </row>
    <row r="201" spans="1:9" ht="55.95" hidden="1" customHeight="1" x14ac:dyDescent="0.25">
      <c r="A201" s="858"/>
      <c r="B201" s="859"/>
      <c r="C201" s="859"/>
      <c r="D201" s="882">
        <f>+[1]ระบบการควบคุมฯ!F241</f>
        <v>0</v>
      </c>
      <c r="E201" s="883">
        <f>+[1]ระบบการควบคุมฯ!G241+[1]ระบบการควบคุมฯ!H241</f>
        <v>0</v>
      </c>
      <c r="F201" s="883">
        <f>+[1]ระบบการควบคุมฯ!I241+[1]ระบบการควบคุมฯ!J241</f>
        <v>0</v>
      </c>
      <c r="G201" s="883">
        <f>+[1]ระบบการควบคุมฯ!K241+[1]ระบบการควบคุมฯ!L241</f>
        <v>0</v>
      </c>
      <c r="H201" s="883">
        <f>+D201-E201-F201-G201</f>
        <v>0</v>
      </c>
      <c r="I201" s="885"/>
    </row>
    <row r="202" spans="1:9" ht="37.200000000000003" hidden="1" customHeight="1" x14ac:dyDescent="0.25">
      <c r="A202" s="858"/>
      <c r="B202" s="859"/>
      <c r="C202" s="859"/>
      <c r="D202" s="882">
        <f>+[1]ระบบการควบคุมฯ!F242</f>
        <v>0</v>
      </c>
      <c r="E202" s="883">
        <f>+[1]ระบบการควบคุมฯ!G242+[1]ระบบการควบคุมฯ!H242</f>
        <v>0</v>
      </c>
      <c r="F202" s="883">
        <f>+[1]ระบบการควบคุมฯ!I242+[1]ระบบการควบคุมฯ!J242</f>
        <v>0</v>
      </c>
      <c r="G202" s="883">
        <f>+[1]ระบบการควบคุมฯ!K242+[1]ระบบการควบคุมฯ!L242</f>
        <v>0</v>
      </c>
      <c r="H202" s="883">
        <f>+D202-E202-F202-G202</f>
        <v>0</v>
      </c>
      <c r="I202" s="885"/>
    </row>
    <row r="203" spans="1:9" ht="18.600000000000001" hidden="1" customHeight="1" x14ac:dyDescent="0.25">
      <c r="A203" s="858"/>
      <c r="B203" s="859"/>
      <c r="C203" s="859"/>
      <c r="D203" s="882">
        <f>+[1]ระบบการควบคุมฯ!F243</f>
        <v>0</v>
      </c>
      <c r="E203" s="883">
        <f>+[1]ระบบการควบคุมฯ!G243+[1]ระบบการควบคุมฯ!H243</f>
        <v>0</v>
      </c>
      <c r="F203" s="883">
        <f>+[1]ระบบการควบคุมฯ!I243+[1]ระบบการควบคุมฯ!J243</f>
        <v>0</v>
      </c>
      <c r="G203" s="883">
        <f>+[1]ระบบการควบคุมฯ!K243+[1]ระบบการควบคุมฯ!L243</f>
        <v>0</v>
      </c>
      <c r="H203" s="883">
        <f>+D203-E203-F203-G203</f>
        <v>0</v>
      </c>
      <c r="I203" s="885"/>
    </row>
    <row r="204" spans="1:9" ht="18.600000000000001" hidden="1" customHeight="1" x14ac:dyDescent="0.25">
      <c r="A204" s="758" t="str">
        <f>+[3]ระบบการควบคุมฯ!A152</f>
        <v>ง</v>
      </c>
      <c r="B204" s="869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204" s="869"/>
      <c r="D204" s="761">
        <f>+D205+D213</f>
        <v>14800</v>
      </c>
      <c r="E204" s="761">
        <f t="shared" ref="E204:H204" si="85">+E205+E213</f>
        <v>0</v>
      </c>
      <c r="F204" s="761">
        <f t="shared" si="85"/>
        <v>0</v>
      </c>
      <c r="G204" s="761">
        <f t="shared" si="85"/>
        <v>0</v>
      </c>
      <c r="H204" s="761">
        <f t="shared" si="85"/>
        <v>14800</v>
      </c>
      <c r="I204" s="870"/>
    </row>
    <row r="205" spans="1:9" ht="18.600000000000001" hidden="1" customHeight="1" x14ac:dyDescent="0.25">
      <c r="A205" s="844">
        <f>+[3]ระบบการควบคุมฯ!A153</f>
        <v>1</v>
      </c>
      <c r="B205" s="872" t="str">
        <f>+[5]ระบบการควบคุมฯ!B426</f>
        <v xml:space="preserve">ผลผลิตผู้จบการศึกษาก่อนประถมศึกษา </v>
      </c>
      <c r="C205" s="872" t="str">
        <f>+[5]ระบบการควบคุมฯ!C426</f>
        <v xml:space="preserve">20004 35000170 </v>
      </c>
      <c r="D205" s="847">
        <f>+D206</f>
        <v>10000</v>
      </c>
      <c r="E205" s="847">
        <f t="shared" ref="E205:H206" si="86">+E206</f>
        <v>0</v>
      </c>
      <c r="F205" s="847">
        <f t="shared" si="86"/>
        <v>0</v>
      </c>
      <c r="G205" s="847">
        <f t="shared" si="86"/>
        <v>0</v>
      </c>
      <c r="H205" s="847">
        <f t="shared" si="86"/>
        <v>10000</v>
      </c>
      <c r="I205" s="847"/>
    </row>
    <row r="206" spans="1:9" ht="18.600000000000001" hidden="1" customHeight="1" x14ac:dyDescent="0.25">
      <c r="A206" s="875"/>
      <c r="B206" s="876" t="str">
        <f>+[5]ระบบการควบคุมฯ!B427</f>
        <v xml:space="preserve"> งบดำเนินงาน 67112xx</v>
      </c>
      <c r="C206" s="876"/>
      <c r="D206" s="877">
        <f>+D207+D214</f>
        <v>10000</v>
      </c>
      <c r="E206" s="877">
        <f t="shared" si="86"/>
        <v>0</v>
      </c>
      <c r="F206" s="877">
        <f t="shared" si="86"/>
        <v>0</v>
      </c>
      <c r="G206" s="877">
        <f t="shared" si="86"/>
        <v>0</v>
      </c>
      <c r="H206" s="877">
        <f t="shared" si="86"/>
        <v>10000</v>
      </c>
      <c r="I206" s="878"/>
    </row>
    <row r="207" spans="1:9" ht="56.25" hidden="1" customHeight="1" x14ac:dyDescent="0.25">
      <c r="A207" s="886">
        <f>+[5]ระบบการควบคุมฯ!A474</f>
        <v>1</v>
      </c>
      <c r="B207" s="887" t="str">
        <f>+[5]ระบบการควบคุมฯ!B474</f>
        <v>งบสพฐ.</v>
      </c>
      <c r="C207" s="887"/>
      <c r="D207" s="888">
        <f>+D209</f>
        <v>10000</v>
      </c>
      <c r="E207" s="888">
        <f t="shared" ref="E207:H207" si="87">+E209</f>
        <v>0</v>
      </c>
      <c r="F207" s="888">
        <f t="shared" si="87"/>
        <v>0</v>
      </c>
      <c r="G207" s="888">
        <f t="shared" si="87"/>
        <v>0</v>
      </c>
      <c r="H207" s="888">
        <f t="shared" si="87"/>
        <v>10000</v>
      </c>
      <c r="I207" s="889"/>
    </row>
    <row r="208" spans="1:9" ht="56.25" hidden="1" customHeight="1" x14ac:dyDescent="0.25">
      <c r="A208" s="890">
        <f>+[5]ระบบการควบคุมฯ!A475</f>
        <v>0</v>
      </c>
      <c r="B208" s="891">
        <f>+[5]ระบบการควบคุมฯ!B475</f>
        <v>0</v>
      </c>
      <c r="C208" s="891">
        <f>+[5]ระบบการควบคุมฯ!C475</f>
        <v>0</v>
      </c>
      <c r="D208" s="883">
        <f>+[5]ระบบการควบคุมฯ!F475</f>
        <v>0</v>
      </c>
      <c r="E208" s="883">
        <f>+[5]ระบบการควบคุมฯ!G475+[5]ระบบการควบคุมฯ!H475</f>
        <v>0</v>
      </c>
      <c r="F208" s="883">
        <f>+[5]ระบบการควบคุมฯ!I475+[5]ระบบการควบคุมฯ!J475</f>
        <v>0</v>
      </c>
      <c r="G208" s="883">
        <f>+[5]ระบบการควบคุมฯ!K475+[5]ระบบการควบคุมฯ!L475</f>
        <v>0</v>
      </c>
      <c r="H208" s="883">
        <f>+D208-E208-F208-G208</f>
        <v>0</v>
      </c>
      <c r="I208" s="885"/>
    </row>
    <row r="209" spans="1:9" ht="18.75" hidden="1" customHeight="1" x14ac:dyDescent="0.25">
      <c r="A209" s="849">
        <f>+[5]ระบบการควบคุมฯ!A511</f>
        <v>1.2</v>
      </c>
      <c r="B209" s="850" t="str">
        <f>+[5]ระบบการควบคุมฯ!B511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09" s="879" t="str">
        <f>+[5]ระบบการควบคุมฯ!C511</f>
        <v>20004 66 00080  00000</v>
      </c>
      <c r="D209" s="851">
        <f>+D210</f>
        <v>10000</v>
      </c>
      <c r="E209" s="851">
        <f t="shared" ref="E209:H210" si="88">+E210</f>
        <v>0</v>
      </c>
      <c r="F209" s="851">
        <f t="shared" si="88"/>
        <v>0</v>
      </c>
      <c r="G209" s="851">
        <f t="shared" si="88"/>
        <v>0</v>
      </c>
      <c r="H209" s="851">
        <f t="shared" si="88"/>
        <v>10000</v>
      </c>
      <c r="I209" s="881"/>
    </row>
    <row r="210" spans="1:9" ht="37.5" hidden="1" customHeight="1" x14ac:dyDescent="0.25">
      <c r="A210" s="875"/>
      <c r="B210" s="876" t="str">
        <f>+[5]ระบบการควบคุมฯ!B512</f>
        <v xml:space="preserve"> งบดำเนินงาน 67112xx</v>
      </c>
      <c r="C210" s="876" t="str">
        <f>+[5]ระบบการควบคุมฯ!C512</f>
        <v>20004 35000170 200000</v>
      </c>
      <c r="D210" s="877">
        <f>+D211</f>
        <v>10000</v>
      </c>
      <c r="E210" s="877">
        <f t="shared" si="88"/>
        <v>0</v>
      </c>
      <c r="F210" s="877">
        <f t="shared" si="88"/>
        <v>0</v>
      </c>
      <c r="G210" s="877">
        <f t="shared" si="88"/>
        <v>0</v>
      </c>
      <c r="H210" s="877">
        <f t="shared" si="88"/>
        <v>10000</v>
      </c>
      <c r="I210" s="878"/>
    </row>
    <row r="211" spans="1:9" ht="18.75" hidden="1" customHeight="1" x14ac:dyDescent="0.25">
      <c r="A211" s="1140" t="str">
        <f>+[5]ระบบการควบคุมฯ!A513</f>
        <v>1.2.1</v>
      </c>
      <c r="B211" s="1141" t="str">
        <f>+[5]ระบบการควบคุมฯ!B513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ระดับปฐมวัยและระดับประถมศึกษา โครงการบ้านนักวิทยาศาสตร์น้อย ประเทศไทย ระดับปฐมวัยและระดับประถมศึกษา  5,000 บาท</v>
      </c>
      <c r="C211" s="1141" t="str">
        <f>+[5]ระบบการควบคุมฯ!C513</f>
        <v>ที่ ศธ04002/ว5680 ลว 20 ธค 66 ครั้งที่ 100</v>
      </c>
      <c r="D211" s="1142">
        <f>+[5]ระบบการควบคุมฯ!D513</f>
        <v>10000</v>
      </c>
      <c r="E211" s="1143">
        <f>+[5]ระบบการควบคุมฯ!G513+[5]ระบบการควบคุมฯ!H513</f>
        <v>0</v>
      </c>
      <c r="F211" s="1143">
        <f>+[5]ระบบการควบคุมฯ!I513+[5]ระบบการควบคุมฯ!J513</f>
        <v>0</v>
      </c>
      <c r="G211" s="1143">
        <f>+[5]ระบบการควบคุมฯ!K513+[5]ระบบการควบคุมฯ!L513</f>
        <v>0</v>
      </c>
      <c r="H211" s="1143">
        <f>+D211-E211-F211-G211</f>
        <v>10000</v>
      </c>
      <c r="I211" s="1144"/>
    </row>
    <row r="212" spans="1:9" ht="56.25" hidden="1" customHeight="1" x14ac:dyDescent="0.25">
      <c r="A212" s="892"/>
      <c r="B212" s="893"/>
      <c r="C212" s="893"/>
      <c r="D212" s="894"/>
      <c r="E212" s="861">
        <f>+[3]ระบบการควบคุมฯ!G250+[3]ระบบการควบคุมฯ!H250</f>
        <v>0</v>
      </c>
      <c r="F212" s="861">
        <f>+[3]ระบบการควบคุมฯ!I250+[3]ระบบการควบคุมฯ!J250</f>
        <v>0</v>
      </c>
      <c r="G212" s="861"/>
      <c r="H212" s="861">
        <f>+D212-E212-F212-G212</f>
        <v>0</v>
      </c>
      <c r="I212" s="895"/>
    </row>
    <row r="213" spans="1:9" ht="37.5" hidden="1" customHeight="1" x14ac:dyDescent="0.25">
      <c r="A213" s="844">
        <f>+[3]ระบบการควบคุมฯ!A220</f>
        <v>2</v>
      </c>
      <c r="B213" s="872" t="str">
        <f>+[3]ระบบการควบคุมฯ!B220</f>
        <v xml:space="preserve">ผลผลิตผู้จบการศึกษาภาคบังคับ  </v>
      </c>
      <c r="C213" s="845" t="str">
        <f>+[5]ระบบการควบคุมฯ!C519</f>
        <v>20004 35000270</v>
      </c>
      <c r="D213" s="847">
        <f>+D214+D224+D227+D233+D237+D264+D269+D272+D276+D282+D287+D291+D303+D306+D314</f>
        <v>4800</v>
      </c>
      <c r="E213" s="847">
        <f t="shared" ref="E213:H213" si="89">+E214+E224+E227+E233+E237+E264+E269+E272+E276+E282+E287+E291+E303+E306+E314</f>
        <v>0</v>
      </c>
      <c r="F213" s="847">
        <f t="shared" si="89"/>
        <v>0</v>
      </c>
      <c r="G213" s="847">
        <f t="shared" si="89"/>
        <v>0</v>
      </c>
      <c r="H213" s="847">
        <f t="shared" si="89"/>
        <v>4800</v>
      </c>
      <c r="I213" s="874"/>
    </row>
    <row r="214" spans="1:9" ht="37.5" hidden="1" customHeight="1" x14ac:dyDescent="0.25">
      <c r="A214" s="849">
        <f>+[5]ระบบการควบคุมฯ!A524</f>
        <v>2.1</v>
      </c>
      <c r="B214" s="879" t="str">
        <f>+[3]ระบบการควบคุมฯ!B222</f>
        <v>กิจกรรมการจัดการศึกษาประถมศึกษาสำหรับโรงเรียนปกติ</v>
      </c>
      <c r="C214" s="850" t="str">
        <f>+[5]ระบบการควบคุมฯ!C524</f>
        <v>20004 66 05164 00000</v>
      </c>
      <c r="D214" s="851">
        <f>+D215</f>
        <v>0</v>
      </c>
      <c r="E214" s="851">
        <f t="shared" ref="E214:H214" si="90">+E215</f>
        <v>0</v>
      </c>
      <c r="F214" s="851">
        <f t="shared" si="90"/>
        <v>0</v>
      </c>
      <c r="G214" s="851">
        <f t="shared" si="90"/>
        <v>0</v>
      </c>
      <c r="H214" s="851">
        <f t="shared" si="90"/>
        <v>0</v>
      </c>
      <c r="I214" s="881"/>
    </row>
    <row r="215" spans="1:9" ht="75" hidden="1" customHeight="1" x14ac:dyDescent="0.25">
      <c r="A215" s="875"/>
      <c r="B215" s="876" t="str">
        <f>+[5]ระบบการควบคุมฯ!B525</f>
        <v xml:space="preserve"> งบดำเนินงาน 67112xx </v>
      </c>
      <c r="C215" s="876" t="str">
        <f>+[5]ระบบการควบคุมฯ!C525</f>
        <v>20004 35000270 2000000</v>
      </c>
      <c r="D215" s="877">
        <f>SUM(D216:D223)</f>
        <v>0</v>
      </c>
      <c r="E215" s="877">
        <f t="shared" ref="E215:H215" si="91">SUM(E216:E223)</f>
        <v>0</v>
      </c>
      <c r="F215" s="877">
        <f t="shared" si="91"/>
        <v>0</v>
      </c>
      <c r="G215" s="877">
        <f t="shared" si="91"/>
        <v>0</v>
      </c>
      <c r="H215" s="877">
        <f t="shared" si="91"/>
        <v>0</v>
      </c>
      <c r="I215" s="878"/>
    </row>
    <row r="216" spans="1:9" ht="75" hidden="1" customHeight="1" x14ac:dyDescent="0.25">
      <c r="A216" s="858" t="str">
        <f>+[5]ระบบการควบคุมฯ!A579</f>
        <v>1)</v>
      </c>
      <c r="B216" s="859" t="str">
        <f>+[5]ระบบการควบคุมฯ!B579</f>
        <v>ค่าขนย้ายสิ่งของส่วนตัวในการเดินทางไปราชการประจำของข้าราชการ</v>
      </c>
      <c r="C216" s="859" t="str">
        <f>+[5]ระบบการควบคุมฯ!C579</f>
        <v>ศธ 04002/ว4657 ลว 16 ต.ค.65 โอนครั้งที่ 138</v>
      </c>
      <c r="D216" s="882">
        <f>+[5]ระบบการควบคุมฯ!F579</f>
        <v>0</v>
      </c>
      <c r="E216" s="883">
        <f>+[5]ระบบการควบคุมฯ!G579+[5]ระบบการควบคุมฯ!H579</f>
        <v>0</v>
      </c>
      <c r="F216" s="883">
        <f>+[5]ระบบการควบคุมฯ!I579+[5]ระบบการควบคุมฯ!J579</f>
        <v>0</v>
      </c>
      <c r="G216" s="883">
        <f>+[5]ระบบการควบคุมฯ!K579+[5]ระบบการควบคุมฯ!L579</f>
        <v>0</v>
      </c>
      <c r="H216" s="883">
        <f t="shared" ref="H216:H263" si="92">+D216-E216-F216-G216</f>
        <v>0</v>
      </c>
      <c r="I216" s="896" t="s">
        <v>14</v>
      </c>
    </row>
    <row r="217" spans="1:9" ht="56.25" hidden="1" customHeight="1" x14ac:dyDescent="0.25">
      <c r="A217" s="858" t="str">
        <f>+[5]ระบบการควบคุมฯ!A581</f>
        <v>2)</v>
      </c>
      <c r="B217" s="859" t="str">
        <f>+[5]ระบบการควบคุมฯ!B581</f>
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</c>
      <c r="C217" s="859" t="str">
        <f>+[5]ระบบการควบคุมฯ!C581</f>
        <v>ศธ 04002/ว365ลว 3 กพ 66 โอนครั้งที่ 264</v>
      </c>
      <c r="D217" s="882">
        <f>+[5]ระบบการควบคุมฯ!F581</f>
        <v>0</v>
      </c>
      <c r="E217" s="883">
        <f>+[5]ระบบการควบคุมฯ!G581+[5]ระบบการควบคุมฯ!H581</f>
        <v>0</v>
      </c>
      <c r="F217" s="883">
        <f>+[5]ระบบการควบคุมฯ!I581+[5]ระบบการควบคุมฯ!J581</f>
        <v>0</v>
      </c>
      <c r="G217" s="883">
        <f>+[5]ระบบการควบคุมฯ!K581+[5]ระบบการควบคุมฯ!L581</f>
        <v>0</v>
      </c>
      <c r="H217" s="883">
        <f t="shared" si="92"/>
        <v>0</v>
      </c>
      <c r="I217" s="896" t="s">
        <v>50</v>
      </c>
    </row>
    <row r="218" spans="1:9" ht="37.5" hidden="1" customHeight="1" x14ac:dyDescent="0.25">
      <c r="A218" s="897" t="str">
        <f>+[5]ระบบการควบคุมฯ!A582</f>
        <v>3)</v>
      </c>
      <c r="B218" s="898" t="str">
        <f>+[5]ระบบการควบคุมฯ!B582</f>
        <v xml:space="preserve">ค่าตอบแทนวิทยากรสอนอิสลามศึกษารายชั่วโมง </v>
      </c>
      <c r="C218" s="898" t="str">
        <f>+[5]ระบบการควบคุมฯ!C582</f>
        <v>ศธ 04002/ว126 ลว 12 มค 66 โอนครั้งที่ 193</v>
      </c>
      <c r="D218" s="899">
        <f>+[5]ระบบการควบคุมฯ!F582</f>
        <v>0</v>
      </c>
      <c r="E218" s="900">
        <f>+[5]ระบบการควบคุมฯ!G582+[5]ระบบการควบคุมฯ!H582</f>
        <v>0</v>
      </c>
      <c r="F218" s="900">
        <f>+[5]ระบบการควบคุมฯ!I582+[5]ระบบการควบคุมฯ!J582</f>
        <v>0</v>
      </c>
      <c r="G218" s="900">
        <f>+[5]ระบบการควบคุมฯ!K582+[5]ระบบการควบคุมฯ!L582</f>
        <v>0</v>
      </c>
      <c r="H218" s="900">
        <f t="shared" si="92"/>
        <v>0</v>
      </c>
      <c r="I218" s="901" t="s">
        <v>109</v>
      </c>
    </row>
    <row r="219" spans="1:9" ht="37.5" hidden="1" customHeight="1" x14ac:dyDescent="0.25">
      <c r="A219" s="902" t="str">
        <f>+[5]ระบบการควบคุมฯ!A583</f>
        <v>3.1)</v>
      </c>
      <c r="B219" s="903" t="str">
        <f>+[5]ระบบการควบคุมฯ!B583</f>
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</c>
      <c r="C219" s="903"/>
      <c r="D219" s="904">
        <f>+[5]ระบบการควบคุมฯ!F583</f>
        <v>0</v>
      </c>
      <c r="E219" s="905">
        <f>+[5]ระบบการควบคุมฯ!G583+[5]ระบบการควบคุมฯ!H583</f>
        <v>0</v>
      </c>
      <c r="F219" s="905">
        <f>+[5]ระบบการควบคุมฯ!I583+[5]ระบบการควบคุมฯ!J583</f>
        <v>0</v>
      </c>
      <c r="G219" s="905">
        <f>+[5]ระบบการควบคุมฯ!K583+[5]ระบบการควบคุมฯ!L583</f>
        <v>0</v>
      </c>
      <c r="H219" s="905">
        <f t="shared" si="92"/>
        <v>0</v>
      </c>
      <c r="I219" s="906"/>
    </row>
    <row r="220" spans="1:9" ht="37.5" hidden="1" customHeight="1" x14ac:dyDescent="0.25">
      <c r="A220" s="907" t="str">
        <f>+[5]ระบบการควบคุมฯ!A584</f>
        <v>3.2)</v>
      </c>
      <c r="B220" s="908" t="str">
        <f>+[5]ระบบการควบคุมฯ!B584</f>
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</c>
      <c r="C220" s="908" t="str">
        <f>+[5]ระบบการควบคุมฯ!C584</f>
        <v>ศธ 04002/ว431 ลว 7 กพ 66 โอนครั้งที่ 283</v>
      </c>
      <c r="D220" s="909">
        <f>+[5]ระบบการควบคุมฯ!F584</f>
        <v>0</v>
      </c>
      <c r="E220" s="910">
        <f>+[5]ระบบการควบคุมฯ!G584+[5]ระบบการควบคุมฯ!H584</f>
        <v>0</v>
      </c>
      <c r="F220" s="910">
        <f>+[5]ระบบการควบคุมฯ!I584+[5]ระบบการควบคุมฯ!J584</f>
        <v>0</v>
      </c>
      <c r="G220" s="910">
        <f>+[5]ระบบการควบคุมฯ!K584+[5]ระบบการควบคุมฯ!L584</f>
        <v>0</v>
      </c>
      <c r="H220" s="910">
        <f t="shared" si="92"/>
        <v>0</v>
      </c>
      <c r="I220" s="911"/>
    </row>
    <row r="221" spans="1:9" ht="56.25" hidden="1" customHeight="1" x14ac:dyDescent="0.25">
      <c r="A221" s="897" t="str">
        <f>+[5]ระบบการควบคุมฯ!A590</f>
        <v>4)</v>
      </c>
      <c r="B221" s="908" t="str">
        <f>+[5]ระบบการควบคุมฯ!B590</f>
        <v>ค่าปรับปรุงซ่อมแซมระบบไฟฟ้าภายในโรงเรียน  ร.ร.วัดนิเทศน์</v>
      </c>
      <c r="C221" s="908" t="str">
        <f>+[5]ระบบการควบคุมฯ!C590</f>
        <v>ศธ 04002/ว2079 ลว 25 พค 66 โอนครั้งที่ 553</v>
      </c>
      <c r="D221" s="909">
        <f>+[5]ระบบการควบคุมฯ!F590</f>
        <v>0</v>
      </c>
      <c r="E221" s="910">
        <f>+[5]ระบบการควบคุมฯ!G590+[5]ระบบการควบคุมฯ!H590</f>
        <v>0</v>
      </c>
      <c r="F221" s="910">
        <f>+[5]ระบบการควบคุมฯ!I590+[5]ระบบการควบคุมฯ!J590</f>
        <v>0</v>
      </c>
      <c r="G221" s="910">
        <f>+[5]ระบบการควบคุมฯ!K590+[5]ระบบการควบคุมฯ!L590</f>
        <v>0</v>
      </c>
      <c r="H221" s="910">
        <f t="shared" si="92"/>
        <v>0</v>
      </c>
      <c r="I221" s="911" t="s">
        <v>110</v>
      </c>
    </row>
    <row r="222" spans="1:9" ht="56.25" hidden="1" customHeight="1" x14ac:dyDescent="0.25">
      <c r="A222" s="897" t="str">
        <f>+[5]ระบบการควบคุมฯ!A591</f>
        <v>5)</v>
      </c>
      <c r="B222" s="908" t="str">
        <f>+[5]ระบบการควบคุมฯ!B591</f>
        <v xml:space="preserve">โครงการปรับปรุงและพัฒนาเว็บไซต์สำนักงานเขตพื้นที่การศึกษา </v>
      </c>
      <c r="C222" s="908" t="str">
        <f>+[5]ระบบการควบคุมฯ!C591</f>
        <v>ศธ 04002/ว2819 ลว 13 กค 66 โอนครั้งที่ 672</v>
      </c>
      <c r="D222" s="909">
        <f>+[5]ระบบการควบคุมฯ!F591</f>
        <v>0</v>
      </c>
      <c r="E222" s="910">
        <f>+[5]ระบบการควบคุมฯ!G591+[5]ระบบการควบคุมฯ!H591</f>
        <v>0</v>
      </c>
      <c r="F222" s="910">
        <f>+[5]ระบบการควบคุมฯ!I591+[5]ระบบการควบคุมฯ!J591</f>
        <v>0</v>
      </c>
      <c r="G222" s="910">
        <f>+[5]ระบบการควบคุมฯ!K591+[5]ระบบการควบคุมฯ!L591</f>
        <v>0</v>
      </c>
      <c r="H222" s="910">
        <f t="shared" si="92"/>
        <v>0</v>
      </c>
      <c r="I222" s="911" t="s">
        <v>16</v>
      </c>
    </row>
    <row r="223" spans="1:9" ht="37.5" hidden="1" customHeight="1" x14ac:dyDescent="0.25">
      <c r="A223" s="897">
        <f>+[5]ระบบการควบคุมฯ!A592</f>
        <v>0</v>
      </c>
      <c r="B223" s="908">
        <f>+[5]ระบบการควบคุมฯ!B592</f>
        <v>0</v>
      </c>
      <c r="C223" s="908">
        <f>+[5]ระบบการควบคุมฯ!C592</f>
        <v>0</v>
      </c>
      <c r="D223" s="909">
        <f>+[5]ระบบการควบคุมฯ!F592</f>
        <v>0</v>
      </c>
      <c r="E223" s="910">
        <f>+[5]ระบบการควบคุมฯ!G592+[5]ระบบการควบคุมฯ!H592</f>
        <v>0</v>
      </c>
      <c r="F223" s="910">
        <f>+[5]ระบบการควบคุมฯ!I592+[5]ระบบการควบคุมฯ!J592</f>
        <v>0</v>
      </c>
      <c r="G223" s="910">
        <f>+[5]ระบบการควบคุมฯ!K592+[5]ระบบการควบคุมฯ!L592</f>
        <v>0</v>
      </c>
      <c r="H223" s="910">
        <f t="shared" si="92"/>
        <v>0</v>
      </c>
      <c r="I223" s="911"/>
    </row>
    <row r="224" spans="1:9" ht="37.5" hidden="1" customHeight="1" x14ac:dyDescent="0.25">
      <c r="A224" s="849" t="str">
        <f>+[5]ระบบการควบคุมฯ!A740</f>
        <v>2.1.1</v>
      </c>
      <c r="B224" s="850" t="str">
        <f>+[5]ระบบการควบคุมฯ!B740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24" s="850" t="str">
        <f>+[5]ระบบการควบคุมฯ!C740</f>
        <v>20004 66 05164 00034</v>
      </c>
      <c r="D224" s="851">
        <f>+D225</f>
        <v>0</v>
      </c>
      <c r="E224" s="851">
        <f t="shared" ref="E224:H224" si="93">+E225</f>
        <v>0</v>
      </c>
      <c r="F224" s="851">
        <f t="shared" si="93"/>
        <v>0</v>
      </c>
      <c r="G224" s="851">
        <f t="shared" si="93"/>
        <v>0</v>
      </c>
      <c r="H224" s="851">
        <f t="shared" si="93"/>
        <v>0</v>
      </c>
      <c r="I224" s="881"/>
    </row>
    <row r="225" spans="1:9" ht="37.5" hidden="1" customHeight="1" x14ac:dyDescent="0.25">
      <c r="A225" s="875"/>
      <c r="B225" s="876" t="str">
        <f>+[5]ระบบการควบคุมฯ!B741</f>
        <v xml:space="preserve"> งบดำเนินงาน 66112xx </v>
      </c>
      <c r="C225" s="876" t="str">
        <f>+[5]ระบบการควบคุมฯ!C741</f>
        <v>20004 35000200 2000000</v>
      </c>
      <c r="D225" s="877">
        <f>SUM(D226)</f>
        <v>0</v>
      </c>
      <c r="E225" s="877">
        <f t="shared" ref="E225:H225" si="94">SUM(E226)</f>
        <v>0</v>
      </c>
      <c r="F225" s="877">
        <f t="shared" si="94"/>
        <v>0</v>
      </c>
      <c r="G225" s="877">
        <f t="shared" si="94"/>
        <v>0</v>
      </c>
      <c r="H225" s="877">
        <f t="shared" si="94"/>
        <v>0</v>
      </c>
      <c r="I225" s="878"/>
    </row>
    <row r="226" spans="1:9" ht="56.25" hidden="1" customHeight="1" x14ac:dyDescent="0.25">
      <c r="A226" s="858" t="str">
        <f>+[5]ระบบการควบคุมฯ!A742</f>
        <v>2.1.1.1</v>
      </c>
      <c r="B226" s="859" t="str">
        <f>+[5]ระบบการควบคุมฯ!B742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26" s="859" t="str">
        <f>+[5]ระบบการควบคุมฯ!C742</f>
        <v>ศธ 04002/ว743 ลว 28 กพ 66 โอนครั้งที่ 343</v>
      </c>
      <c r="D226" s="882">
        <f>+[5]ระบบการควบคุมฯ!F742</f>
        <v>0</v>
      </c>
      <c r="E226" s="883">
        <f>+[5]ระบบการควบคุมฯ!G742+[5]ระบบการควบคุมฯ!H742</f>
        <v>0</v>
      </c>
      <c r="F226" s="883">
        <f>+[5]ระบบการควบคุมฯ!I742+[5]ระบบการควบคุมฯ!J742</f>
        <v>0</v>
      </c>
      <c r="G226" s="883">
        <f>+[5]ระบบการควบคุมฯ!K742+[5]ระบบการควบคุมฯ!L742</f>
        <v>0</v>
      </c>
      <c r="H226" s="883">
        <f t="shared" ref="H226" si="95">+D226-E226-F226-G226</f>
        <v>0</v>
      </c>
      <c r="I226" s="896" t="s">
        <v>111</v>
      </c>
    </row>
    <row r="227" spans="1:9" ht="37.5" hidden="1" customHeight="1" x14ac:dyDescent="0.25">
      <c r="A227" s="849" t="str">
        <f>+[5]ระบบการควบคุมฯ!A745</f>
        <v>2.1.2</v>
      </c>
      <c r="B227" s="850" t="str">
        <f>+[5]ระบบการควบคุมฯ!B745</f>
        <v xml:space="preserve">กิจกรรมรองเทคโนโลยีดิจิทัลเพื่อการศึกษาขั้นพื้นฐาน </v>
      </c>
      <c r="C227" s="850" t="str">
        <f>+[5]ระบบการควบคุมฯ!C745</f>
        <v>20004 66 05164 00063</v>
      </c>
      <c r="D227" s="851">
        <f>+D228</f>
        <v>0</v>
      </c>
      <c r="E227" s="851">
        <f t="shared" ref="E227:I227" si="96">+E228</f>
        <v>0</v>
      </c>
      <c r="F227" s="851">
        <f t="shared" si="96"/>
        <v>0</v>
      </c>
      <c r="G227" s="851">
        <f t="shared" si="96"/>
        <v>0</v>
      </c>
      <c r="H227" s="851">
        <f t="shared" si="96"/>
        <v>0</v>
      </c>
      <c r="I227" s="851">
        <f t="shared" si="96"/>
        <v>0</v>
      </c>
    </row>
    <row r="228" spans="1:9" ht="56.25" hidden="1" customHeight="1" x14ac:dyDescent="0.25">
      <c r="A228" s="875"/>
      <c r="B228" s="912" t="str">
        <f>+[5]ระบบการควบคุมฯ!B746</f>
        <v xml:space="preserve"> งบดำเนินงาน 66112xx</v>
      </c>
      <c r="C228" s="912" t="str">
        <f>+[5]ระบบการควบคุมฯ!C746</f>
        <v>20004 35000200 2000000</v>
      </c>
      <c r="D228" s="877">
        <f>SUM(D229:D232)</f>
        <v>0</v>
      </c>
      <c r="E228" s="877">
        <f t="shared" ref="E228:H228" si="97">SUM(E229:E232)</f>
        <v>0</v>
      </c>
      <c r="F228" s="877">
        <f t="shared" si="97"/>
        <v>0</v>
      </c>
      <c r="G228" s="877">
        <f t="shared" si="97"/>
        <v>0</v>
      </c>
      <c r="H228" s="877">
        <f t="shared" si="97"/>
        <v>0</v>
      </c>
      <c r="I228" s="877"/>
    </row>
    <row r="229" spans="1:9" ht="18.75" hidden="1" customHeight="1" x14ac:dyDescent="0.25">
      <c r="A229" s="858" t="str">
        <f>+[5]ระบบการควบคุมฯ!A747</f>
        <v>2.1.2.1</v>
      </c>
      <c r="B229" s="913" t="str">
        <f>+[5]ระบบการควบคุมฯ!B747</f>
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</c>
      <c r="C229" s="914" t="str">
        <f>+[5]ระบบการควบคุมฯ!C747</f>
        <v>ศธ 04002/ว2339 ลว 12 มิย 66 โอนครั้งที่ 580</v>
      </c>
      <c r="D229" s="914">
        <f>+[5]ระบบการควบคุมฯ!F747</f>
        <v>0</v>
      </c>
      <c r="E229" s="914">
        <f>+[5]ระบบการควบคุมฯ!G747+[5]ระบบการควบคุมฯ!H747</f>
        <v>0</v>
      </c>
      <c r="F229" s="914">
        <f>+[5]ระบบการควบคุมฯ!I747+[5]ระบบการควบคุมฯ!J747</f>
        <v>0</v>
      </c>
      <c r="G229" s="914">
        <f>+[5]ระบบการควบคุมฯ!K747+[5]ระบบการควบคุมฯ!L747</f>
        <v>0</v>
      </c>
      <c r="H229" s="914">
        <f>+D229-E229-F229-G229</f>
        <v>0</v>
      </c>
      <c r="I229" s="915" t="s">
        <v>84</v>
      </c>
    </row>
    <row r="230" spans="1:9" ht="18.75" hidden="1" customHeight="1" x14ac:dyDescent="0.25">
      <c r="A230" s="858" t="str">
        <f>+[5]ระบบการควบคุมฯ!A748</f>
        <v>2.1.2.1.1</v>
      </c>
      <c r="B230" s="913" t="str">
        <f>+[5]ระบบการควบคุมฯ!B748</f>
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</c>
      <c r="C230" s="914" t="str">
        <f>+[5]ระบบการควบคุมฯ!C748</f>
        <v>ศธ 04002/ว3201 ลว 7 สค 66 โอนครั้งที่ 734</v>
      </c>
      <c r="D230" s="914">
        <f>+[5]ระบบการควบคุมฯ!F748</f>
        <v>0</v>
      </c>
      <c r="E230" s="914">
        <f>+[5]ระบบการควบคุมฯ!G748+[5]ระบบการควบคุมฯ!H748</f>
        <v>0</v>
      </c>
      <c r="F230" s="914">
        <f>+[5]ระบบการควบคุมฯ!I748+[5]ระบบการควบคุมฯ!J748</f>
        <v>0</v>
      </c>
      <c r="G230" s="914">
        <f>+[5]ระบบการควบคุมฯ!K748+[5]ระบบการควบคุมฯ!L748</f>
        <v>0</v>
      </c>
      <c r="H230" s="914">
        <f>+D230-E230-F230-G230</f>
        <v>0</v>
      </c>
      <c r="I230" s="915" t="s">
        <v>84</v>
      </c>
    </row>
    <row r="231" spans="1:9" ht="18.75" hidden="1" customHeight="1" x14ac:dyDescent="0.25">
      <c r="A231" s="858" t="str">
        <f>+[5]ระบบการควบคุมฯ!A749</f>
        <v>2.1.2.2</v>
      </c>
      <c r="B231" s="913" t="str">
        <f>+[5]ระบบการควบคุมฯ!B749</f>
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</c>
      <c r="C231" s="914" t="str">
        <f>+[5]ระบบการควบคุมฯ!C749</f>
        <v>ศธ 04002/ว2716 ลว 7 กค 66 โอนครั้งที่ 649 15000</v>
      </c>
      <c r="D231" s="914">
        <f>+[5]ระบบการควบคุมฯ!F749</f>
        <v>0</v>
      </c>
      <c r="E231" s="914">
        <f>+[5]ระบบการควบคุมฯ!G749+[5]ระบบการควบคุมฯ!H749</f>
        <v>0</v>
      </c>
      <c r="F231" s="914">
        <f>+[5]ระบบการควบคุมฯ!I749+[5]ระบบการควบคุมฯ!J749</f>
        <v>0</v>
      </c>
      <c r="G231" s="914">
        <f>+[5]ระบบการควบคุมฯ!K749+[5]ระบบการควบคุมฯ!L749</f>
        <v>0</v>
      </c>
      <c r="H231" s="914">
        <f>+D231-E231-F231-G231</f>
        <v>0</v>
      </c>
      <c r="I231" s="817" t="s">
        <v>50</v>
      </c>
    </row>
    <row r="232" spans="1:9" ht="18.75" hidden="1" customHeight="1" x14ac:dyDescent="0.5">
      <c r="A232" s="858">
        <f>+[5]ระบบการควบคุมฯ!A750</f>
        <v>0</v>
      </c>
      <c r="B232" s="913">
        <f>+[5]ระบบการควบคุมฯ!B750</f>
        <v>0</v>
      </c>
      <c r="C232" s="914">
        <f>+[5]ระบบการควบคุมฯ!C750</f>
        <v>0</v>
      </c>
      <c r="D232" s="914">
        <f>+[5]ระบบการควบคุมฯ!F750</f>
        <v>0</v>
      </c>
      <c r="E232" s="914">
        <f>+[5]ระบบการควบคุมฯ!G750+[5]ระบบการควบคุมฯ!H750</f>
        <v>0</v>
      </c>
      <c r="F232" s="914">
        <f>+[5]ระบบการควบคุมฯ!I750+[5]ระบบการควบคุมฯ!J750</f>
        <v>0</v>
      </c>
      <c r="G232" s="914">
        <f>+[5]ระบบการควบคุมฯ!K750+[5]ระบบการควบคุมฯ!L750</f>
        <v>0</v>
      </c>
      <c r="H232" s="914">
        <f>+D232-E232-F232-G232</f>
        <v>0</v>
      </c>
      <c r="I232" s="916" t="s">
        <v>70</v>
      </c>
    </row>
    <row r="233" spans="1:9" ht="18.75" hidden="1" customHeight="1" x14ac:dyDescent="0.25">
      <c r="A233" s="849" t="str">
        <f>+[5]ระบบการควบคุมฯ!A755</f>
        <v>2.1.3</v>
      </c>
      <c r="B233" s="850" t="str">
        <f>+[5]ระบบการควบคุมฯ!B755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33" s="850" t="str">
        <f>+[5]ระบบการควบคุมฯ!C755</f>
        <v>20004 66 05164 36263</v>
      </c>
      <c r="D233" s="851">
        <f>+D234</f>
        <v>0</v>
      </c>
      <c r="E233" s="851">
        <f t="shared" ref="E233:I234" si="98">+E234</f>
        <v>0</v>
      </c>
      <c r="F233" s="851">
        <f t="shared" si="98"/>
        <v>0</v>
      </c>
      <c r="G233" s="851">
        <f t="shared" si="98"/>
        <v>0</v>
      </c>
      <c r="H233" s="851">
        <f t="shared" si="98"/>
        <v>0</v>
      </c>
      <c r="I233" s="917" t="str">
        <f t="shared" si="98"/>
        <v>กลุ่มส่งเสริมการจัดการศึกษา</v>
      </c>
    </row>
    <row r="234" spans="1:9" ht="18.75" hidden="1" customHeight="1" x14ac:dyDescent="0.25">
      <c r="A234" s="875"/>
      <c r="B234" s="912" t="str">
        <f>+[5]ระบบการควบคุมฯ!B756</f>
        <v xml:space="preserve"> งบดำเนินงาน 66112xx </v>
      </c>
      <c r="C234" s="912" t="str">
        <f>+[5]ระบบการควบคุมฯ!C756</f>
        <v>20004 35000200 2000000</v>
      </c>
      <c r="D234" s="877">
        <f>SUM(D235:D236)</f>
        <v>0</v>
      </c>
      <c r="E234" s="877">
        <f t="shared" ref="E234:H234" si="99">SUM(E235:E236)</f>
        <v>0</v>
      </c>
      <c r="F234" s="877">
        <f t="shared" si="99"/>
        <v>0</v>
      </c>
      <c r="G234" s="877">
        <f t="shared" si="99"/>
        <v>0</v>
      </c>
      <c r="H234" s="877">
        <f t="shared" si="99"/>
        <v>0</v>
      </c>
      <c r="I234" s="918" t="str">
        <f t="shared" si="98"/>
        <v>กลุ่มส่งเสริมการจัดการศึกษา</v>
      </c>
    </row>
    <row r="235" spans="1:9" ht="18.75" hidden="1" customHeight="1" x14ac:dyDescent="0.25">
      <c r="A235" s="858" t="str">
        <f>+[5]ระบบการควบคุมฯ!A757</f>
        <v>2.1.3.1</v>
      </c>
      <c r="B235" s="913" t="str">
        <f>+[5]ระบบการควบคุมฯ!B757</f>
        <v>ค่าใช้จ่ายคัดเลือกนักเรียนและสานศึกษาเพื่อรับรางวัลพระราชทาน</v>
      </c>
      <c r="C235" s="914" t="str">
        <f>+[5]ระบบการควบคุมฯ!C757</f>
        <v>ศธ 04002/ว2716 ลว 7 กค 66 โอนครั้งที่ 649 15000</v>
      </c>
      <c r="D235" s="914">
        <f>+[5]ระบบการควบคุมฯ!F757</f>
        <v>0</v>
      </c>
      <c r="E235" s="914">
        <f>+[5]ระบบการควบคุมฯ!G757+[5]ระบบการควบคุมฯ!H757</f>
        <v>0</v>
      </c>
      <c r="F235" s="914">
        <f>+[5]ระบบการควบคุมฯ!I757+[5]ระบบการควบคุมฯ!J757</f>
        <v>0</v>
      </c>
      <c r="G235" s="914">
        <f>+[5]ระบบการควบคุมฯ!K757+[5]ระบบการควบคุมฯ!L757</f>
        <v>0</v>
      </c>
      <c r="H235" s="914">
        <f>+D235-E235-F235-G235</f>
        <v>0</v>
      </c>
      <c r="I235" s="817" t="s">
        <v>12</v>
      </c>
    </row>
    <row r="236" spans="1:9" ht="18.75" hidden="1" customHeight="1" x14ac:dyDescent="0.25">
      <c r="A236" s="858" t="str">
        <f>+[5]ระบบการควบคุมฯ!A758</f>
        <v>2.1.3.2</v>
      </c>
      <c r="B236" s="913" t="str">
        <f>+[5]ระบบการควบคุมฯ!B758</f>
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</c>
      <c r="C236" s="914" t="str">
        <f>+[5]ระบบการควบคุมฯ!C758</f>
        <v>ศธ 04002/ว3000 ลว 21 กค 66 โอนครั้งที่ 700</v>
      </c>
      <c r="D236" s="914">
        <f>+[5]ระบบการควบคุมฯ!F758</f>
        <v>0</v>
      </c>
      <c r="E236" s="914">
        <f>+[5]ระบบการควบคุมฯ!G758+[5]ระบบการควบคุมฯ!H758</f>
        <v>0</v>
      </c>
      <c r="F236" s="914">
        <f>+[5]ระบบการควบคุมฯ!I758+[5]ระบบการควบคุมฯ!J758</f>
        <v>0</v>
      </c>
      <c r="G236" s="914">
        <f>+[5]ระบบการควบคุมฯ!K758+[5]ระบบการควบคุมฯ!L758</f>
        <v>0</v>
      </c>
      <c r="H236" s="914">
        <f>+D236-E236-F236-G236</f>
        <v>0</v>
      </c>
      <c r="I236" s="817" t="s">
        <v>12</v>
      </c>
    </row>
    <row r="237" spans="1:9" ht="18.75" hidden="1" customHeight="1" x14ac:dyDescent="0.25">
      <c r="A237" s="849" t="str">
        <f>+[5]ระบบการควบคุมฯ!A759</f>
        <v>2.1.1</v>
      </c>
      <c r="B237" s="879" t="str">
        <f>+[5]ระบบการควบคุมฯ!B759</f>
        <v xml:space="preserve">กิจกรรมรองการสนับสนุนการศึกษาภาคบังคับ  </v>
      </c>
      <c r="C237" s="850" t="str">
        <f>+[5]ระบบการควบคุมฯ!C759</f>
        <v>20004 66 05164 05272</v>
      </c>
      <c r="D237" s="851">
        <f>+D238</f>
        <v>1000</v>
      </c>
      <c r="E237" s="851">
        <f t="shared" ref="E237:H237" si="100">+E238</f>
        <v>0</v>
      </c>
      <c r="F237" s="851">
        <f t="shared" si="100"/>
        <v>0</v>
      </c>
      <c r="G237" s="851">
        <f t="shared" si="100"/>
        <v>0</v>
      </c>
      <c r="H237" s="851">
        <f t="shared" si="100"/>
        <v>1000</v>
      </c>
      <c r="I237" s="881"/>
    </row>
    <row r="238" spans="1:9" ht="18.75" hidden="1" customHeight="1" x14ac:dyDescent="0.25">
      <c r="A238" s="919">
        <f>+[5]ระบบการควบคุมฯ!A760</f>
        <v>0</v>
      </c>
      <c r="B238" s="876" t="str">
        <f>+[5]ระบบการควบคุมฯ!B760</f>
        <v xml:space="preserve"> งบดำเนินงาน 67112xx </v>
      </c>
      <c r="C238" s="912" t="str">
        <f>+[5]ระบบการควบคุมฯ!C760</f>
        <v>20004 35000270 2000000</v>
      </c>
      <c r="D238" s="877">
        <f>SUM(D239:D244)</f>
        <v>1000</v>
      </c>
      <c r="E238" s="877">
        <f t="shared" ref="E238:H238" si="101">SUM(E239:E244)</f>
        <v>0</v>
      </c>
      <c r="F238" s="877">
        <f t="shared" si="101"/>
        <v>0</v>
      </c>
      <c r="G238" s="877">
        <f t="shared" si="101"/>
        <v>0</v>
      </c>
      <c r="H238" s="877">
        <f t="shared" si="101"/>
        <v>1000</v>
      </c>
      <c r="I238" s="878"/>
    </row>
    <row r="239" spans="1:9" ht="18.75" hidden="1" customHeight="1" x14ac:dyDescent="0.25">
      <c r="A239" s="1145" t="str">
        <f>+[5]ระบบการควบคุมฯ!A761</f>
        <v>2.1.3.1</v>
      </c>
      <c r="B239" s="1146" t="str">
        <f>+[5]ระบบการควบคุมฯ!B761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239" s="1146" t="str">
        <f>+[5]ระบบการควบคุมฯ!C761</f>
        <v>ศธ 04002/ว5700 ลว 21 ธค 66 โอนครั้งที่ 103</v>
      </c>
      <c r="D239" s="1147">
        <f>+[5]ระบบการควบคุมฯ!F761</f>
        <v>1000</v>
      </c>
      <c r="E239" s="1148">
        <f>+[5]ระบบการควบคุมฯ!G761+[5]ระบบการควบคุมฯ!H761</f>
        <v>0</v>
      </c>
      <c r="F239" s="1148">
        <f>+[5]ระบบการควบคุมฯ!I761+[5]ระบบการควบคุมฯ!J761</f>
        <v>0</v>
      </c>
      <c r="G239" s="1148">
        <f>+[5]ระบบการควบคุมฯ!K761+[5]ระบบการควบคุมฯ!L761</f>
        <v>0</v>
      </c>
      <c r="H239" s="1148">
        <f t="shared" si="92"/>
        <v>1000</v>
      </c>
      <c r="I239" s="1149" t="s">
        <v>14</v>
      </c>
    </row>
    <row r="240" spans="1:9" ht="18.75" hidden="1" customHeight="1" x14ac:dyDescent="0.25">
      <c r="A240" s="920"/>
      <c r="B240" s="921" t="str">
        <f>+[5]ระบบการควบคุมฯ!B763</f>
        <v>ค่าเช่าใช้บริการสัญญาณอินเทอร์เน็ต 6 เดือน (เมย-มิย 66)   603600บาท</v>
      </c>
      <c r="C240" s="921" t="str">
        <f>+[5]ระบบการควบคุมฯ!C763</f>
        <v>ศธ 04002/ว2591   ลว 30 มิย 66 โอนครั้งที่ 625</v>
      </c>
      <c r="D240" s="922"/>
      <c r="E240" s="923"/>
      <c r="F240" s="923"/>
      <c r="G240" s="923"/>
      <c r="H240" s="923"/>
      <c r="I240" s="924"/>
    </row>
    <row r="241" spans="1:9" ht="18.75" hidden="1" customHeight="1" x14ac:dyDescent="0.25">
      <c r="A241" s="897" t="str">
        <f>+[5]ระบบการควบคุมฯ!A765</f>
        <v>2.1.3.2</v>
      </c>
      <c r="B241" s="898" t="str">
        <f>+[5]ระบบการควบคุมฯ!B765</f>
        <v xml:space="preserve">เงินสมทบกองทุนเงินทดแทน ประจำปี พ.ศ. 2566 (มกราคม - ธันวาคม 2566)                             </v>
      </c>
      <c r="C241" s="898" t="str">
        <f>+[5]ระบบการควบคุมฯ!C765</f>
        <v>ศธ 04002/ว167 ลว 17 มค 66 โอนครั้งที่ 201</v>
      </c>
      <c r="D241" s="860">
        <f>+[5]ระบบการควบคุมฯ!F765</f>
        <v>0</v>
      </c>
      <c r="E241" s="861">
        <f>+[5]ระบบการควบคุมฯ!G765+[5]ระบบการควบคุมฯ!H765</f>
        <v>0</v>
      </c>
      <c r="F241" s="861">
        <f>+[5]ระบบการควบคุมฯ!I765+[5]ระบบการควบคุมฯ!J765</f>
        <v>0</v>
      </c>
      <c r="G241" s="861">
        <f>+[5]ระบบการควบคุมฯ!K765+[5]ระบบการควบคุมฯ!L765</f>
        <v>0</v>
      </c>
      <c r="H241" s="861">
        <f t="shared" ref="H241:H242" si="102">+D241-E241-F241-G241</f>
        <v>0</v>
      </c>
      <c r="I241" s="885" t="s">
        <v>14</v>
      </c>
    </row>
    <row r="242" spans="1:9" ht="18.75" hidden="1" customHeight="1" x14ac:dyDescent="0.25">
      <c r="A242" s="897" t="str">
        <f>+[5]ระบบการควบคุมฯ!A766</f>
        <v>2.1.4</v>
      </c>
      <c r="B242" s="898" t="str">
        <f>+[5]ระบบการควบคุมฯ!B766</f>
        <v>ค่าใช้จ่ายในการดำเนินงานและค่าใช้จ่ายในการประชุม อ.ก.ค.ศ. เขตพื้นที่การศึกษา</v>
      </c>
      <c r="C242" s="898" t="str">
        <f>+[5]ระบบการควบคุมฯ!C766</f>
        <v>ศธ 04002/ว4484 ลว 28 กย 66 โอนครั้งที่ 897</v>
      </c>
      <c r="D242" s="860">
        <f>+[5]ระบบการควบคุมฯ!F766</f>
        <v>0</v>
      </c>
      <c r="E242" s="861">
        <f>+[5]ระบบการควบคุมฯ!G766+[5]ระบบการควบคุมฯ!H766</f>
        <v>0</v>
      </c>
      <c r="F242" s="861">
        <f>+[5]ระบบการควบคุมฯ!I766+[5]ระบบการควบคุมฯ!J766</f>
        <v>0</v>
      </c>
      <c r="G242" s="861">
        <f>+[5]ระบบการควบคุมฯ!K766+[5]ระบบการควบคุมฯ!L766</f>
        <v>0</v>
      </c>
      <c r="H242" s="861">
        <f t="shared" si="102"/>
        <v>0</v>
      </c>
      <c r="I242" s="885" t="s">
        <v>17</v>
      </c>
    </row>
    <row r="243" spans="1:9" ht="18.75" hidden="1" customHeight="1" x14ac:dyDescent="0.25">
      <c r="A243" s="858"/>
      <c r="B243" s="859"/>
      <c r="C243" s="859"/>
      <c r="D243" s="882"/>
      <c r="E243" s="883"/>
      <c r="F243" s="883"/>
      <c r="G243" s="883"/>
      <c r="H243" s="883"/>
      <c r="I243" s="896"/>
    </row>
    <row r="244" spans="1:9" ht="18.75" hidden="1" customHeight="1" x14ac:dyDescent="0.25">
      <c r="A244" s="858"/>
      <c r="B244" s="859"/>
      <c r="C244" s="859"/>
      <c r="D244" s="882"/>
      <c r="E244" s="883"/>
      <c r="F244" s="883"/>
      <c r="G244" s="883"/>
      <c r="H244" s="883"/>
      <c r="I244" s="896"/>
    </row>
    <row r="245" spans="1:9" ht="18.75" hidden="1" customHeight="1" x14ac:dyDescent="0.25">
      <c r="A245" s="858"/>
      <c r="B245" s="859"/>
      <c r="C245" s="859"/>
      <c r="D245" s="882"/>
      <c r="E245" s="883"/>
      <c r="F245" s="883"/>
      <c r="G245" s="883"/>
      <c r="H245" s="883"/>
      <c r="I245" s="896"/>
    </row>
    <row r="246" spans="1:9" ht="18.75" hidden="1" customHeight="1" x14ac:dyDescent="0.25">
      <c r="A246" s="858"/>
      <c r="B246" s="859"/>
      <c r="C246" s="859"/>
      <c r="D246" s="882"/>
      <c r="E246" s="883">
        <f>+'[1]ประถม มัธยมต้น'!I1544+'[1]ประถม มัธยมต้น'!J1544</f>
        <v>0</v>
      </c>
      <c r="F246" s="883">
        <f>+'[1]ประถม มัธยมต้น'!K1544+'[1]ประถม มัธยมต้น'!L1544</f>
        <v>0</v>
      </c>
      <c r="G246" s="883">
        <f>+'[1]ประถม มัธยมต้น'!M1544+'[1]ประถม มัธยมต้น'!N1544</f>
        <v>0</v>
      </c>
      <c r="H246" s="883">
        <f t="shared" si="92"/>
        <v>0</v>
      </c>
      <c r="I246" s="925"/>
    </row>
    <row r="247" spans="1:9" ht="18.75" hidden="1" customHeight="1" x14ac:dyDescent="0.25">
      <c r="A247" s="858"/>
      <c r="B247" s="859"/>
      <c r="C247" s="926"/>
      <c r="D247" s="927">
        <f>+[1]ระบบการควบคุมฯ!D394</f>
        <v>0</v>
      </c>
      <c r="E247" s="927">
        <f>+[1]ระบบการควบคุมฯ!G394+[1]ระบบการควบคุมฯ!H394</f>
        <v>0</v>
      </c>
      <c r="F247" s="927">
        <f>+[1]ระบบการควบคุมฯ!I394+[1]ระบบการควบคุมฯ!J394</f>
        <v>0</v>
      </c>
      <c r="G247" s="927">
        <f>+[1]ระบบการควบคุมฯ!K394+[1]ระบบการควบคุมฯ!L394</f>
        <v>0</v>
      </c>
      <c r="H247" s="883">
        <f t="shared" si="92"/>
        <v>0</v>
      </c>
      <c r="I247" s="895"/>
    </row>
    <row r="248" spans="1:9" ht="18.75" hidden="1" customHeight="1" x14ac:dyDescent="0.25">
      <c r="A248" s="858"/>
      <c r="B248" s="859"/>
      <c r="C248" s="926"/>
      <c r="D248" s="927">
        <f>+[1]ระบบการควบคุมฯ!F397</f>
        <v>0</v>
      </c>
      <c r="E248" s="927">
        <f>+[1]ระบบการควบคุมฯ!G397+[1]ระบบการควบคุมฯ!H397</f>
        <v>0</v>
      </c>
      <c r="F248" s="927">
        <f>+[1]ระบบการควบคุมฯ!I397+[1]ระบบการควบคุมฯ!J397</f>
        <v>0</v>
      </c>
      <c r="G248" s="927">
        <f>+[1]ระบบการควบคุมฯ!K397+[1]ระบบการควบคุมฯ!L397</f>
        <v>0</v>
      </c>
      <c r="H248" s="883">
        <f t="shared" si="92"/>
        <v>0</v>
      </c>
      <c r="I248" s="895"/>
    </row>
    <row r="249" spans="1:9" ht="18.75" hidden="1" customHeight="1" x14ac:dyDescent="0.25">
      <c r="A249" s="897"/>
      <c r="B249" s="928"/>
      <c r="C249" s="929"/>
      <c r="D249" s="930">
        <f>+[1]ระบบการควบคุมฯ!F398</f>
        <v>0</v>
      </c>
      <c r="E249" s="930">
        <f>+[1]ระบบการควบคุมฯ!G396+[1]ระบบการควบคุมฯ!H396</f>
        <v>0</v>
      </c>
      <c r="F249" s="930">
        <f>+[1]ระบบการควบคุมฯ!I396+[1]ระบบการควบคุมฯ!J396</f>
        <v>0</v>
      </c>
      <c r="G249" s="930">
        <f>+[1]ระบบการควบคุมฯ!K398+[1]ระบบการควบคุมฯ!L398</f>
        <v>0</v>
      </c>
      <c r="H249" s="900">
        <f t="shared" si="92"/>
        <v>0</v>
      </c>
      <c r="I249" s="931"/>
    </row>
    <row r="250" spans="1:9" ht="37.5" hidden="1" customHeight="1" x14ac:dyDescent="0.25">
      <c r="A250" s="902"/>
      <c r="B250" s="903"/>
      <c r="C250" s="932"/>
      <c r="D250" s="933">
        <f>+[1]ระบบการควบคุมฯ!F399</f>
        <v>0</v>
      </c>
      <c r="E250" s="933">
        <f>+[1]ระบบการควบคุมฯ!G397+[1]ระบบการควบคุมฯ!H397</f>
        <v>0</v>
      </c>
      <c r="F250" s="933">
        <f>+[1]ระบบการควบคุมฯ!I397+[1]ระบบการควบคุมฯ!J397</f>
        <v>0</v>
      </c>
      <c r="G250" s="933">
        <f>+[1]ระบบการควบคุมฯ!K399+[1]ระบบการควบคุมฯ!L399</f>
        <v>0</v>
      </c>
      <c r="H250" s="905">
        <f t="shared" si="92"/>
        <v>0</v>
      </c>
      <c r="I250" s="906"/>
    </row>
    <row r="251" spans="1:9" ht="18.75" hidden="1" customHeight="1" x14ac:dyDescent="0.25">
      <c r="A251" s="902"/>
      <c r="B251" s="903"/>
      <c r="C251" s="932"/>
      <c r="D251" s="933">
        <f>+[1]ระบบการควบคุมฯ!F400</f>
        <v>0</v>
      </c>
      <c r="E251" s="933">
        <f>+[1]ระบบการควบคุมฯ!G398+[1]ระบบการควบคุมฯ!H398</f>
        <v>0</v>
      </c>
      <c r="F251" s="933">
        <f>+[1]ระบบการควบคุมฯ!I398+[1]ระบบการควบคุมฯ!J398</f>
        <v>0</v>
      </c>
      <c r="G251" s="933">
        <f>+[1]ระบบการควบคุมฯ!K400+[1]ระบบการควบคุมฯ!L400</f>
        <v>0</v>
      </c>
      <c r="H251" s="905">
        <f t="shared" si="92"/>
        <v>0</v>
      </c>
      <c r="I251" s="934"/>
    </row>
    <row r="252" spans="1:9" ht="75" hidden="1" customHeight="1" x14ac:dyDescent="0.25">
      <c r="A252" s="902"/>
      <c r="B252" s="903"/>
      <c r="C252" s="932"/>
      <c r="D252" s="933">
        <f>+[1]ระบบการควบคุมฯ!F401</f>
        <v>0</v>
      </c>
      <c r="E252" s="933">
        <f>+[1]ระบบการควบคุมฯ!G399+[1]ระบบการควบคุมฯ!H399</f>
        <v>0</v>
      </c>
      <c r="F252" s="933">
        <f>+[1]ระบบการควบคุมฯ!I399+[1]ระบบการควบคุมฯ!J399</f>
        <v>0</v>
      </c>
      <c r="G252" s="933">
        <f>+[1]ระบบการควบคุมฯ!K401+[1]ระบบการควบคุมฯ!L401</f>
        <v>0</v>
      </c>
      <c r="H252" s="905">
        <f t="shared" si="92"/>
        <v>0</v>
      </c>
      <c r="I252" s="934"/>
    </row>
    <row r="253" spans="1:9" ht="93.75" hidden="1" customHeight="1" x14ac:dyDescent="0.25">
      <c r="A253" s="902"/>
      <c r="B253" s="903"/>
      <c r="C253" s="932"/>
      <c r="D253" s="933">
        <f>+[1]ระบบการควบคุมฯ!F402</f>
        <v>0</v>
      </c>
      <c r="E253" s="933">
        <f>+[1]ระบบการควบคุมฯ!G400+[1]ระบบการควบคุมฯ!H400</f>
        <v>0</v>
      </c>
      <c r="F253" s="933">
        <f>+[1]ระบบการควบคุมฯ!I400+[1]ระบบการควบคุมฯ!J400</f>
        <v>0</v>
      </c>
      <c r="G253" s="933">
        <f>+[1]ระบบการควบคุมฯ!K402+[1]ระบบการควบคุมฯ!L402</f>
        <v>0</v>
      </c>
      <c r="H253" s="905">
        <f t="shared" si="92"/>
        <v>0</v>
      </c>
      <c r="I253" s="934"/>
    </row>
    <row r="254" spans="1:9" ht="56.25" hidden="1" customHeight="1" x14ac:dyDescent="0.25">
      <c r="A254" s="902"/>
      <c r="B254" s="903"/>
      <c r="C254" s="932"/>
      <c r="D254" s="933">
        <f>+[1]ระบบการควบคุมฯ!F403</f>
        <v>0</v>
      </c>
      <c r="E254" s="933">
        <f>+[1]ระบบการควบคุมฯ!G401+[1]ระบบการควบคุมฯ!H401</f>
        <v>0</v>
      </c>
      <c r="F254" s="933">
        <f>+[1]ระบบการควบคุมฯ!I401+[1]ระบบการควบคุมฯ!J401</f>
        <v>0</v>
      </c>
      <c r="G254" s="933">
        <f>+[1]ระบบการควบคุมฯ!K403+[1]ระบบการควบคุมฯ!L403</f>
        <v>0</v>
      </c>
      <c r="H254" s="905">
        <f t="shared" si="92"/>
        <v>0</v>
      </c>
      <c r="I254" s="906"/>
    </row>
    <row r="255" spans="1:9" ht="37.5" hidden="1" customHeight="1" x14ac:dyDescent="0.25">
      <c r="A255" s="902"/>
      <c r="B255" s="903"/>
      <c r="C255" s="932"/>
      <c r="D255" s="933">
        <f>+[1]ระบบการควบคุมฯ!F404</f>
        <v>0</v>
      </c>
      <c r="E255" s="933">
        <f>+[1]ระบบการควบคุมฯ!G402+[1]ระบบการควบคุมฯ!H402</f>
        <v>0</v>
      </c>
      <c r="F255" s="933">
        <f>+[1]ระบบการควบคุมฯ!I402+[1]ระบบการควบคุมฯ!J402</f>
        <v>0</v>
      </c>
      <c r="G255" s="933">
        <f>+[1]ระบบการควบคุมฯ!K404+[1]ระบบการควบคุมฯ!L404</f>
        <v>0</v>
      </c>
      <c r="H255" s="905">
        <f t="shared" si="92"/>
        <v>0</v>
      </c>
      <c r="I255" s="906"/>
    </row>
    <row r="256" spans="1:9" ht="18.75" hidden="1" customHeight="1" x14ac:dyDescent="0.25">
      <c r="A256" s="902"/>
      <c r="B256" s="908"/>
      <c r="C256" s="935"/>
      <c r="D256" s="936">
        <f>+[1]ระบบการควบคุมฯ!F405</f>
        <v>0</v>
      </c>
      <c r="E256" s="936">
        <f>+[1]ระบบการควบคุมฯ!G403+[1]ระบบการควบคุมฯ!H403</f>
        <v>0</v>
      </c>
      <c r="F256" s="936">
        <f>+[1]ระบบการควบคุมฯ!I403+[1]ระบบการควบคุมฯ!J403</f>
        <v>0</v>
      </c>
      <c r="G256" s="936">
        <f>+[1]ระบบการควบคุมฯ!K405+[1]ระบบการควบคุมฯ!L405</f>
        <v>0</v>
      </c>
      <c r="H256" s="910">
        <f t="shared" si="92"/>
        <v>0</v>
      </c>
      <c r="I256" s="911"/>
    </row>
    <row r="257" spans="1:9" ht="75" hidden="1" customHeight="1" x14ac:dyDescent="0.25">
      <c r="A257" s="902"/>
      <c r="B257" s="908"/>
      <c r="C257" s="935"/>
      <c r="D257" s="936">
        <f>+[1]ระบบการควบคุมฯ!F406</f>
        <v>0</v>
      </c>
      <c r="E257" s="936">
        <f>+[1]ระบบการควบคุมฯ!G404+[1]ระบบการควบคุมฯ!H404</f>
        <v>0</v>
      </c>
      <c r="F257" s="936">
        <f>+[1]ระบบการควบคุมฯ!I404+[1]ระบบการควบคุมฯ!J404</f>
        <v>0</v>
      </c>
      <c r="G257" s="936">
        <f>+[1]ระบบการควบคุมฯ!K406+[1]ระบบการควบคุมฯ!L406</f>
        <v>0</v>
      </c>
      <c r="H257" s="910">
        <f t="shared" si="92"/>
        <v>0</v>
      </c>
      <c r="I257" s="911"/>
    </row>
    <row r="258" spans="1:9" ht="18.75" hidden="1" customHeight="1" x14ac:dyDescent="0.25">
      <c r="A258" s="902"/>
      <c r="B258" s="908"/>
      <c r="C258" s="935"/>
      <c r="D258" s="936">
        <f>+[1]ระบบการควบคุมฯ!F407</f>
        <v>0</v>
      </c>
      <c r="E258" s="936">
        <f>+[1]ระบบการควบคุมฯ!G405+[1]ระบบการควบคุมฯ!H405</f>
        <v>0</v>
      </c>
      <c r="F258" s="936">
        <f>+[1]ระบบการควบคุมฯ!I405+[1]ระบบการควบคุมฯ!J405</f>
        <v>0</v>
      </c>
      <c r="G258" s="936">
        <f>+[1]ระบบการควบคุมฯ!K407+[1]ระบบการควบคุมฯ!L407</f>
        <v>0</v>
      </c>
      <c r="H258" s="910">
        <f t="shared" si="92"/>
        <v>0</v>
      </c>
      <c r="I258" s="911"/>
    </row>
    <row r="259" spans="1:9" ht="37.5" hidden="1" customHeight="1" x14ac:dyDescent="0.25">
      <c r="A259" s="858"/>
      <c r="B259" s="859"/>
      <c r="C259" s="926"/>
      <c r="D259" s="927">
        <f>+[1]ระบบการควบคุมฯ!F408</f>
        <v>0</v>
      </c>
      <c r="E259" s="927">
        <f>+[1]ระบบการควบคุมฯ!G399+[1]ระบบการควบคุมฯ!H399</f>
        <v>0</v>
      </c>
      <c r="F259" s="927">
        <f>+[1]ระบบการควบคุมฯ!I399+[1]ระบบการควบคุมฯ!J399</f>
        <v>0</v>
      </c>
      <c r="G259" s="927">
        <f>+[1]ระบบการควบคุมฯ!K408+[1]ระบบการควบคุมฯ!L408</f>
        <v>0</v>
      </c>
      <c r="H259" s="883">
        <f t="shared" si="92"/>
        <v>0</v>
      </c>
      <c r="I259" s="885"/>
    </row>
    <row r="260" spans="1:9" ht="18.75" hidden="1" customHeight="1" x14ac:dyDescent="0.25">
      <c r="A260" s="858"/>
      <c r="B260" s="859"/>
      <c r="C260" s="926"/>
      <c r="D260" s="927">
        <f>+[1]ระบบการควบคุมฯ!F409</f>
        <v>0</v>
      </c>
      <c r="E260" s="927">
        <f>+[1]ระบบการควบคุมฯ!G400+[1]ระบบการควบคุมฯ!H400</f>
        <v>0</v>
      </c>
      <c r="F260" s="927">
        <f>+[1]ระบบการควบคุมฯ!I400+[1]ระบบการควบคุมฯ!J400</f>
        <v>0</v>
      </c>
      <c r="G260" s="927">
        <f>+[1]ระบบการควบคุมฯ!K409+[1]ระบบการควบคุมฯ!L409</f>
        <v>0</v>
      </c>
      <c r="H260" s="883">
        <f t="shared" si="92"/>
        <v>0</v>
      </c>
      <c r="I260" s="885"/>
    </row>
    <row r="261" spans="1:9" ht="56.25" hidden="1" customHeight="1" x14ac:dyDescent="0.25">
      <c r="A261" s="858"/>
      <c r="B261" s="913"/>
      <c r="C261" s="926"/>
      <c r="D261" s="927">
        <f>+[1]ระบบการควบคุมฯ!F410</f>
        <v>0</v>
      </c>
      <c r="E261" s="927">
        <f>+[1]ระบบการควบคุมฯ!G401+[1]ระบบการควบคุมฯ!H401</f>
        <v>0</v>
      </c>
      <c r="F261" s="927">
        <f>+[1]ระบบการควบคุมฯ!I401+[1]ระบบการควบคุมฯ!J401</f>
        <v>0</v>
      </c>
      <c r="G261" s="927">
        <f>+[1]ระบบการควบคุมฯ!K410+[1]ระบบการควบคุมฯ!L410</f>
        <v>0</v>
      </c>
      <c r="H261" s="883">
        <f t="shared" si="92"/>
        <v>0</v>
      </c>
      <c r="I261" s="885"/>
    </row>
    <row r="262" spans="1:9" ht="56.25" hidden="1" customHeight="1" x14ac:dyDescent="0.25">
      <c r="A262" s="858"/>
      <c r="B262" s="913"/>
      <c r="C262" s="926"/>
      <c r="D262" s="927">
        <f>+[1]ระบบการควบคุมฯ!F411</f>
        <v>0</v>
      </c>
      <c r="E262" s="927">
        <f>+[1]ระบบการควบคุมฯ!G402+[1]ระบบการควบคุมฯ!H402</f>
        <v>0</v>
      </c>
      <c r="F262" s="927">
        <f>+[1]ระบบการควบคุมฯ!I402+[1]ระบบการควบคุมฯ!J402</f>
        <v>0</v>
      </c>
      <c r="G262" s="927">
        <f>+[1]ระบบการควบคุมฯ!K411+[1]ระบบการควบคุมฯ!L411</f>
        <v>0</v>
      </c>
      <c r="H262" s="883">
        <f t="shared" si="92"/>
        <v>0</v>
      </c>
      <c r="I262" s="885"/>
    </row>
    <row r="263" spans="1:9" ht="56.25" hidden="1" customHeight="1" x14ac:dyDescent="0.25">
      <c r="A263" s="858"/>
      <c r="B263" s="913"/>
      <c r="C263" s="926"/>
      <c r="D263" s="927">
        <f>+[1]ระบบการควบคุมฯ!F412</f>
        <v>0</v>
      </c>
      <c r="E263" s="927">
        <f>+[1]ระบบการควบคุมฯ!G403+[1]ระบบการควบคุมฯ!H403</f>
        <v>0</v>
      </c>
      <c r="F263" s="927">
        <f>+[1]ระบบการควบคุมฯ!I403+[1]ระบบการควบคุมฯ!J403</f>
        <v>0</v>
      </c>
      <c r="G263" s="927">
        <f>+[1]ระบบการควบคุมฯ!K412+[1]ระบบการควบคุมฯ!L412</f>
        <v>0</v>
      </c>
      <c r="H263" s="883">
        <f t="shared" si="92"/>
        <v>0</v>
      </c>
      <c r="I263" s="885"/>
    </row>
    <row r="264" spans="1:9" ht="18.75" hidden="1" customHeight="1" x14ac:dyDescent="0.25">
      <c r="A264" s="937" t="str">
        <f>+[5]ระบบการควบคุมฯ!A797</f>
        <v>2.1.2</v>
      </c>
      <c r="B264" s="850" t="str">
        <f>+[5]ระบบการควบคุมฯ!B797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64" s="850" t="str">
        <f>+[5]ระบบการควบคุมฯ!C797</f>
        <v>20004 66 05164 52034</v>
      </c>
      <c r="D264" s="851">
        <f>+D265</f>
        <v>0</v>
      </c>
      <c r="E264" s="880">
        <f t="shared" ref="E264:H276" si="103">+E265</f>
        <v>0</v>
      </c>
      <c r="F264" s="880">
        <f t="shared" si="103"/>
        <v>0</v>
      </c>
      <c r="G264" s="880">
        <f t="shared" si="103"/>
        <v>0</v>
      </c>
      <c r="H264" s="880">
        <f t="shared" si="103"/>
        <v>0</v>
      </c>
      <c r="I264" s="881"/>
    </row>
    <row r="265" spans="1:9" ht="37.5" hidden="1" customHeight="1" x14ac:dyDescent="0.25">
      <c r="A265" s="919">
        <f>+[5]ระบบการควบคุมฯ!A798</f>
        <v>0</v>
      </c>
      <c r="B265" s="876" t="str">
        <f>+[5]ระบบการควบคุมฯ!B798</f>
        <v xml:space="preserve"> งบดำเนินงาน 66112xx </v>
      </c>
      <c r="C265" s="876" t="str">
        <f>+[5]ระบบการควบคุมฯ!C798</f>
        <v>20004 35000200 2000000</v>
      </c>
      <c r="D265" s="877">
        <f>SUM(D266:D268)</f>
        <v>0</v>
      </c>
      <c r="E265" s="877">
        <f t="shared" ref="E265:H265" si="104">SUM(E266:E268)</f>
        <v>0</v>
      </c>
      <c r="F265" s="877">
        <f t="shared" si="104"/>
        <v>0</v>
      </c>
      <c r="G265" s="877">
        <f t="shared" si="104"/>
        <v>0</v>
      </c>
      <c r="H265" s="877">
        <f t="shared" si="104"/>
        <v>0</v>
      </c>
      <c r="I265" s="878"/>
    </row>
    <row r="266" spans="1:9" ht="18.75" hidden="1" customHeight="1" x14ac:dyDescent="0.25">
      <c r="A266" s="927" t="str">
        <f>+[5]ระบบการควบคุมฯ!A799</f>
        <v>2.1.4.1</v>
      </c>
      <c r="B266" s="913" t="str">
        <f>+[5]ระบบการควบคุมฯ!B799</f>
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</c>
      <c r="C266" s="913" t="str">
        <f>+[5]ระบบการควบคุมฯ!C799</f>
        <v>ศธ04002/ว5054 ลว.8 พ.ย.65 โอนครั้งที่ 54</v>
      </c>
      <c r="D266" s="938">
        <f>+[5]ระบบการควบคุมฯ!F799</f>
        <v>0</v>
      </c>
      <c r="E266" s="882">
        <f>+[5]ระบบการควบคุมฯ!G799+[5]ระบบการควบคุมฯ!H799</f>
        <v>0</v>
      </c>
      <c r="F266" s="882">
        <f>+[5]ระบบการควบคุมฯ!I799+[5]ระบบการควบคุมฯ!J799</f>
        <v>0</v>
      </c>
      <c r="G266" s="882">
        <f>+[5]ระบบการควบคุมฯ!K799+[5]ระบบการควบคุมฯ!L799</f>
        <v>0</v>
      </c>
      <c r="H266" s="882">
        <f>+D266-E266-F266-G266</f>
        <v>0</v>
      </c>
      <c r="I266" s="885" t="s">
        <v>79</v>
      </c>
    </row>
    <row r="267" spans="1:9" ht="56.25" hidden="1" customHeight="1" x14ac:dyDescent="0.25">
      <c r="A267" s="927" t="str">
        <f>+[5]ระบบการควบคุมฯ!A800</f>
        <v>2.1.4.2</v>
      </c>
      <c r="B267" s="913" t="str">
        <f>+[5]ระบบการควบคุมฯ!B800</f>
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</c>
      <c r="C267" s="913" t="str">
        <f>+[5]ระบบการควบคุมฯ!C800</f>
        <v>ศธ04002/ว1387 ลว. 5 เมย 66 โอนครั้งที่ 456</v>
      </c>
      <c r="D267" s="882">
        <f>+[5]ระบบการควบคุมฯ!F800</f>
        <v>0</v>
      </c>
      <c r="E267" s="882">
        <f>+[5]ระบบการควบคุมฯ!G800+[5]ระบบการควบคุมฯ!H800</f>
        <v>0</v>
      </c>
      <c r="F267" s="882">
        <f>+[5]ระบบการควบคุมฯ!I800+[5]ระบบการควบคุมฯ!J800</f>
        <v>0</v>
      </c>
      <c r="G267" s="882">
        <f>+[5]ระบบการควบคุมฯ!K800+[5]ระบบการควบคุมฯ!L800</f>
        <v>0</v>
      </c>
      <c r="H267" s="882">
        <f>+D267-E267-F267-G267</f>
        <v>0</v>
      </c>
      <c r="I267" s="885" t="s">
        <v>79</v>
      </c>
    </row>
    <row r="268" spans="1:9" ht="56.25" hidden="1" customHeight="1" x14ac:dyDescent="0.25">
      <c r="A268" s="927" t="str">
        <f>+[5]ระบบการควบคุมฯ!A801</f>
        <v>2.1.4.3</v>
      </c>
      <c r="B268" s="913" t="str">
        <f>+[5]ระบบการควบคุมฯ!B801</f>
        <v>ค่าจัดซื้อหนังสือพระราชนิพนธ์ จำนวน 3  เรื่อง</v>
      </c>
      <c r="C268" s="913" t="str">
        <f>+[5]ระบบการควบคุมฯ!C801</f>
        <v>ศธ04002/ว2953 ลว. 18 กค 66 โอนครั้งที่ 689 งบ  61055 บาท</v>
      </c>
      <c r="D268" s="882">
        <f>+[5]ระบบการควบคุมฯ!F801</f>
        <v>0</v>
      </c>
      <c r="E268" s="882">
        <f>+[5]ระบบการควบคุมฯ!G801+[5]ระบบการควบคุมฯ!H801</f>
        <v>0</v>
      </c>
      <c r="F268" s="882">
        <f>+[5]ระบบการควบคุมฯ!I801+[5]ระบบการควบคุมฯ!J801</f>
        <v>0</v>
      </c>
      <c r="G268" s="882">
        <f>+[5]ระบบการควบคุมฯ!K801+[5]ระบบการควบคุมฯ!L801</f>
        <v>0</v>
      </c>
      <c r="H268" s="882">
        <f>+D268-E268-F268-G268</f>
        <v>0</v>
      </c>
      <c r="I268" s="885" t="s">
        <v>79</v>
      </c>
    </row>
    <row r="269" spans="1:9" ht="75" hidden="1" customHeight="1" x14ac:dyDescent="0.25">
      <c r="A269" s="937" t="str">
        <f>+[5]ระบบการควบคุมฯ!A791</f>
        <v>2.1.1</v>
      </c>
      <c r="B269" s="850" t="str">
        <f>+[5]ระบบการควบคุมฯ!B791</f>
        <v xml:space="preserve">กิจกรรมรองการพัฒนาประสิทธิภาพการบริหารจัดการ </v>
      </c>
      <c r="C269" s="850" t="str">
        <f>+[5]ระบบการควบคุมฯ!C791</f>
        <v>20004 66 05164 06317</v>
      </c>
      <c r="D269" s="851">
        <f>+D270</f>
        <v>1400</v>
      </c>
      <c r="E269" s="880">
        <f t="shared" si="103"/>
        <v>0</v>
      </c>
      <c r="F269" s="880">
        <f t="shared" si="103"/>
        <v>0</v>
      </c>
      <c r="G269" s="880">
        <f t="shared" si="103"/>
        <v>0</v>
      </c>
      <c r="H269" s="880">
        <f t="shared" si="103"/>
        <v>1400</v>
      </c>
      <c r="I269" s="881"/>
    </row>
    <row r="270" spans="1:9" ht="37.5" hidden="1" customHeight="1" x14ac:dyDescent="0.25">
      <c r="A270" s="919">
        <f>+[5]ระบบการควบคุมฯ!A792</f>
        <v>0</v>
      </c>
      <c r="B270" s="912" t="str">
        <f>+[5]ระบบการควบคุมฯ!B792</f>
        <v xml:space="preserve"> งบดำเนินงาน 67112xx </v>
      </c>
      <c r="C270" s="912" t="str">
        <f>+[5]ระบบการควบคุมฯ!C792</f>
        <v>20004 35000270 2000000</v>
      </c>
      <c r="D270" s="877">
        <f>SUM(D271:D273)</f>
        <v>1400</v>
      </c>
      <c r="E270" s="877">
        <f t="shared" ref="E270:H270" si="105">SUM(E271:E273)</f>
        <v>0</v>
      </c>
      <c r="F270" s="877">
        <f t="shared" si="105"/>
        <v>0</v>
      </c>
      <c r="G270" s="877">
        <f t="shared" si="105"/>
        <v>0</v>
      </c>
      <c r="H270" s="877">
        <f t="shared" si="105"/>
        <v>1400</v>
      </c>
      <c r="I270" s="878"/>
    </row>
    <row r="271" spans="1:9" ht="18.75" hidden="1" customHeight="1" x14ac:dyDescent="0.25">
      <c r="A271" s="1150" t="str">
        <f>+[5]ระบบการควบคุมฯ!A793</f>
        <v>2.1.1.1</v>
      </c>
      <c r="B271" s="1151" t="str">
        <f>+[5]ระบบการควบคุมฯ!B793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271" s="1151" t="str">
        <f>+[5]ระบบการควบคุมฯ!C793</f>
        <v>ศธ 04002/ว5407 ลว 27 พย 66 โอนครั้งที่ 66</v>
      </c>
      <c r="D271" s="1152">
        <f>+[5]ระบบการควบคุมฯ!D793</f>
        <v>1400</v>
      </c>
      <c r="E271" s="1153">
        <f>+[5]ระบบการควบคุมฯ!G804+[5]ระบบการควบคุมฯ!H804</f>
        <v>0</v>
      </c>
      <c r="F271" s="1153">
        <f>+[5]ระบบการควบคุมฯ!I804+[5]ระบบการควบคุมฯ!J804</f>
        <v>0</v>
      </c>
      <c r="G271" s="1153">
        <f>+[5]ระบบการควบคุมฯ!K804+[5]ระบบการควบคุมฯ!L804</f>
        <v>0</v>
      </c>
      <c r="H271" s="1153">
        <f>+D271-E271-F271-G271</f>
        <v>1400</v>
      </c>
      <c r="I271" s="1154" t="s">
        <v>178</v>
      </c>
    </row>
    <row r="272" spans="1:9" ht="56.25" hidden="1" customHeight="1" x14ac:dyDescent="0.25">
      <c r="A272" s="937">
        <f>+[5]ระบบการควบคุมฯ!A803</f>
        <v>2.2000000000000002</v>
      </c>
      <c r="B272" s="850" t="str">
        <f>+[5]ระบบการควบคุมฯ!B803</f>
        <v xml:space="preserve">กิจกรรมการจัดการศึกษามัธยมศึกษาตอนต้นสำหรับโรงเรียนปกติ  </v>
      </c>
      <c r="C272" s="850" t="str">
        <f>+[5]ระบบการควบคุมฯ!C803</f>
        <v>20004 66 0516500000</v>
      </c>
      <c r="D272" s="851">
        <f>+D273</f>
        <v>0</v>
      </c>
      <c r="E272" s="880">
        <f t="shared" si="103"/>
        <v>0</v>
      </c>
      <c r="F272" s="880">
        <f t="shared" si="103"/>
        <v>0</v>
      </c>
      <c r="G272" s="880">
        <f t="shared" si="103"/>
        <v>0</v>
      </c>
      <c r="H272" s="880">
        <f t="shared" si="103"/>
        <v>0</v>
      </c>
      <c r="I272" s="881"/>
    </row>
    <row r="273" spans="1:9" ht="75" hidden="1" customHeight="1" x14ac:dyDescent="0.25">
      <c r="A273" s="919">
        <f>+[5]ระบบการควบคุมฯ!A804</f>
        <v>0</v>
      </c>
      <c r="B273" s="876" t="str">
        <f>+[5]ระบบการควบคุมฯ!B804</f>
        <v xml:space="preserve"> งบดำเนินงาน 67112xx</v>
      </c>
      <c r="C273" s="876" t="str">
        <f>+[5]ระบบการควบคุมฯ!C804</f>
        <v>20004 35000270 2000000</v>
      </c>
      <c r="D273" s="877">
        <f>+D274</f>
        <v>0</v>
      </c>
      <c r="E273" s="877">
        <f t="shared" si="103"/>
        <v>0</v>
      </c>
      <c r="F273" s="877">
        <f t="shared" si="103"/>
        <v>0</v>
      </c>
      <c r="G273" s="877">
        <f t="shared" si="103"/>
        <v>0</v>
      </c>
      <c r="H273" s="877">
        <f t="shared" si="103"/>
        <v>0</v>
      </c>
      <c r="I273" s="878"/>
    </row>
    <row r="274" spans="1:9" ht="37.5" hidden="1" customHeight="1" x14ac:dyDescent="0.25">
      <c r="A274" s="927" t="str">
        <f>+[5]ระบบการควบคุมฯ!A806</f>
        <v>2.2.1</v>
      </c>
      <c r="B274" s="913" t="str">
        <f>+[5]ระบบการควบคุมฯ!B806</f>
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</c>
      <c r="C274" s="913" t="str">
        <f>+[5]ระบบการควบคุมฯ!C806</f>
        <v>ศธ 04002/ว253 ลว 25 มค 66 โอนครั้งที่ 231</v>
      </c>
      <c r="D274" s="882">
        <f>+[5]ระบบการควบคุมฯ!F806</f>
        <v>0</v>
      </c>
      <c r="E274" s="882">
        <f>+[5]ระบบการควบคุมฯ!G806+[5]ระบบการควบคุมฯ!H806</f>
        <v>0</v>
      </c>
      <c r="F274" s="882">
        <f>+[5]ระบบการควบคุมฯ!I806+[5]ระบบการควบคุมฯ!J806</f>
        <v>0</v>
      </c>
      <c r="G274" s="882">
        <f>+[5]ระบบการควบคุมฯ!K806+[5]ระบบการควบคุมฯ!L806</f>
        <v>0</v>
      </c>
      <c r="H274" s="882">
        <f>+D274-E274-G274</f>
        <v>0</v>
      </c>
      <c r="I274" s="939" t="s">
        <v>50</v>
      </c>
    </row>
    <row r="275" spans="1:9" ht="18.75" hidden="1" customHeight="1" x14ac:dyDescent="0.25">
      <c r="A275" s="927"/>
      <c r="B275" s="913"/>
      <c r="C275" s="913"/>
      <c r="D275" s="882"/>
      <c r="E275" s="882"/>
      <c r="F275" s="882"/>
      <c r="G275" s="882"/>
      <c r="H275" s="882">
        <f>+D275-E275-F275-G275</f>
        <v>0</v>
      </c>
      <c r="I275" s="885"/>
    </row>
    <row r="276" spans="1:9" ht="56.25" hidden="1" customHeight="1" x14ac:dyDescent="0.25">
      <c r="A276" s="937" t="str">
        <f>+[5]ระบบการควบคุมฯ!A879</f>
        <v>2.2.1</v>
      </c>
      <c r="B276" s="850" t="str">
        <f>+[5]ระบบการควบคุมฯ!B879</f>
        <v>กิจกรรมย่อยสนับสนุนเสริมสร้างความเข้มแข็งในการพัฒนาครูอย่างมีประสิทธิภาพ</v>
      </c>
      <c r="C276" s="850" t="str">
        <f>+[5]ระบบการควบคุมฯ!C879</f>
        <v>20004 66 05165 51999</v>
      </c>
      <c r="D276" s="851">
        <f>+D277</f>
        <v>0</v>
      </c>
      <c r="E276" s="880">
        <f t="shared" si="103"/>
        <v>0</v>
      </c>
      <c r="F276" s="880">
        <f t="shared" si="103"/>
        <v>0</v>
      </c>
      <c r="G276" s="880">
        <f t="shared" si="103"/>
        <v>0</v>
      </c>
      <c r="H276" s="880">
        <f t="shared" si="103"/>
        <v>0</v>
      </c>
      <c r="I276" s="881"/>
    </row>
    <row r="277" spans="1:9" ht="56.25" hidden="1" customHeight="1" x14ac:dyDescent="0.25">
      <c r="A277" s="919">
        <f>+[5]ระบบการควบคุมฯ!A880</f>
        <v>0</v>
      </c>
      <c r="B277" s="876" t="str">
        <f>+[5]ระบบการควบคุมฯ!B880</f>
        <v xml:space="preserve"> งบดำเนินงาน 66112xx </v>
      </c>
      <c r="C277" s="876" t="str">
        <f>+[5]ระบบการควบคุมฯ!C880</f>
        <v>20004 35000200 2000000</v>
      </c>
      <c r="D277" s="877">
        <f>SUM(D278:D280)</f>
        <v>0</v>
      </c>
      <c r="E277" s="877">
        <f t="shared" ref="E277:H277" si="106">SUM(E278:E280)</f>
        <v>0</v>
      </c>
      <c r="F277" s="877">
        <f t="shared" si="106"/>
        <v>0</v>
      </c>
      <c r="G277" s="877">
        <f t="shared" si="106"/>
        <v>0</v>
      </c>
      <c r="H277" s="877">
        <f t="shared" si="106"/>
        <v>0</v>
      </c>
      <c r="I277" s="878"/>
    </row>
    <row r="278" spans="1:9" ht="75" hidden="1" customHeight="1" x14ac:dyDescent="0.25">
      <c r="A278" s="927" t="str">
        <f>+[5]ระบบการควบคุมฯ!A881</f>
        <v>2.2.1.1</v>
      </c>
      <c r="B278" s="913" t="str">
        <f>+[5]ระบบการควบคุมฯ!B881</f>
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</c>
      <c r="C278" s="913" t="str">
        <f>+[5]ระบบการควบคุมฯ!C881</f>
        <v>ศธ04002/ว5365 ลว.25 พ.ย.65 โอนครั้งที่ 93</v>
      </c>
      <c r="D278" s="882">
        <f>+[5]ระบบการควบคุมฯ!F881</f>
        <v>0</v>
      </c>
      <c r="E278" s="882">
        <f>+[5]ระบบการควบคุมฯ!G881+[5]ระบบการควบคุมฯ!H881</f>
        <v>0</v>
      </c>
      <c r="F278" s="882">
        <f>+[5]ระบบการควบคุมฯ!I881+[5]ระบบการควบคุมฯ!J881</f>
        <v>0</v>
      </c>
      <c r="G278" s="882">
        <f>+[5]ระบบการควบคุมฯ!K881+[5]ระบบการควบคุมฯ!L881</f>
        <v>0</v>
      </c>
      <c r="H278" s="882">
        <f>+D278-E278-F278-G278</f>
        <v>0</v>
      </c>
      <c r="I278" s="885" t="s">
        <v>17</v>
      </c>
    </row>
    <row r="279" spans="1:9" ht="56.25" hidden="1" customHeight="1" x14ac:dyDescent="0.25">
      <c r="A279" s="927" t="str">
        <f>+[5]ระบบการควบคุมฯ!A882</f>
        <v>2.2.1.2</v>
      </c>
      <c r="B279" s="913" t="str">
        <f>+[5]ระบบการควบคุมฯ!B882</f>
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</c>
      <c r="C279" s="913" t="str">
        <f>+[5]ระบบการควบคุมฯ!C882</f>
        <v>ศธ04002/ว3002 ลว.21 กค 66 โอนครั้งที่ 702</v>
      </c>
      <c r="D279" s="882">
        <f>+[5]ระบบการควบคุมฯ!F882</f>
        <v>0</v>
      </c>
      <c r="E279" s="882">
        <f>+[5]ระบบการควบคุมฯ!G882+[5]ระบบการควบคุมฯ!H882</f>
        <v>0</v>
      </c>
      <c r="F279" s="882">
        <f>+[5]ระบบการควบคุมฯ!I882+[5]ระบบการควบคุมฯ!J882</f>
        <v>0</v>
      </c>
      <c r="G279" s="882">
        <f>+[5]ระบบการควบคุมฯ!K882+[5]ระบบการควบคุมฯ!L882</f>
        <v>0</v>
      </c>
      <c r="H279" s="882">
        <f>+D279-E279-F279-G279</f>
        <v>0</v>
      </c>
      <c r="I279" s="885" t="s">
        <v>17</v>
      </c>
    </row>
    <row r="280" spans="1:9" ht="75" hidden="1" customHeight="1" x14ac:dyDescent="0.25">
      <c r="A280" s="927" t="str">
        <f>+[5]ระบบการควบคุมฯ!A883</f>
        <v>2.2.1.3</v>
      </c>
      <c r="B280" s="913" t="str">
        <f>+[5]ระบบการควบคุมฯ!B883</f>
        <v xml:space="preserve">ค่าพาหนะสำหรับผู้เข้าประชุมสัมมนาทางวิชาการและแลกเปลี่ยนเรียนรู้ การนิเทศวิถีใหม่ วิถีคุณภาพใช้พื้นที่เป็นฐาน ใช้นวัตกรรมในการขับเคลื่อน ประจำปีงบประมาณ พ.ศ. 2566 </v>
      </c>
      <c r="C280" s="913" t="str">
        <f>+[5]ระบบการควบคุมฯ!C883</f>
        <v>ศธ04002/ว3670 ลว.28 สค 66 โอนครั้งที่ 822</v>
      </c>
      <c r="D280" s="882">
        <f>+[5]ระบบการควบคุมฯ!F883</f>
        <v>0</v>
      </c>
      <c r="E280" s="882">
        <f>+[5]ระบบการควบคุมฯ!G883+[5]ระบบการควบคุมฯ!H883</f>
        <v>0</v>
      </c>
      <c r="F280" s="882">
        <f>+[5]ระบบการควบคุมฯ!I883+[5]ระบบการควบคุมฯ!J883</f>
        <v>0</v>
      </c>
      <c r="G280" s="882">
        <f>+[5]ระบบการควบคุมฯ!K883+[5]ระบบการควบคุมฯ!L883</f>
        <v>0</v>
      </c>
      <c r="H280" s="882">
        <f>+D280-E280-F280-G280</f>
        <v>0</v>
      </c>
      <c r="I280" s="885" t="s">
        <v>50</v>
      </c>
    </row>
    <row r="281" spans="1:9" ht="112.5" hidden="1" customHeight="1" x14ac:dyDescent="0.25">
      <c r="A281" s="858"/>
      <c r="B281" s="859"/>
      <c r="C281" s="859"/>
      <c r="D281" s="882"/>
      <c r="E281" s="883"/>
      <c r="F281" s="883"/>
      <c r="G281" s="883"/>
      <c r="H281" s="883"/>
      <c r="I281" s="925"/>
    </row>
    <row r="282" spans="1:9" ht="112.5" hidden="1" customHeight="1" x14ac:dyDescent="0.25">
      <c r="A282" s="937" t="str">
        <f>+[5]ระบบการควบคุมฯ!A884</f>
        <v>2.2.1</v>
      </c>
      <c r="B282" s="850" t="str">
        <f>+[5]ระบบการควบคุมฯ!B884</f>
        <v xml:space="preserve">กิจกรรมรองการวิจัยเพื่อพัฒนานวัตกรรมการจัดการศึกษา </v>
      </c>
      <c r="C282" s="850" t="str">
        <f>+[5]ระบบการควบคุมฯ!C884</f>
        <v>20004 66 05165 52018</v>
      </c>
      <c r="D282" s="851">
        <f>+D283</f>
        <v>800</v>
      </c>
      <c r="E282" s="880">
        <f t="shared" ref="E282:H282" si="107">+E283</f>
        <v>0</v>
      </c>
      <c r="F282" s="880">
        <f t="shared" si="107"/>
        <v>0</v>
      </c>
      <c r="G282" s="880">
        <f t="shared" si="107"/>
        <v>0</v>
      </c>
      <c r="H282" s="880">
        <f t="shared" si="107"/>
        <v>800</v>
      </c>
      <c r="I282" s="881"/>
    </row>
    <row r="283" spans="1:9" ht="18.75" hidden="1" customHeight="1" x14ac:dyDescent="0.25">
      <c r="A283" s="919"/>
      <c r="B283" s="876" t="str">
        <f>+[5]ระบบการควบคุมฯ!B885</f>
        <v xml:space="preserve"> งบดำเนินงาน 67112xx </v>
      </c>
      <c r="C283" s="876" t="str">
        <f>+[5]ระบบการควบคุมฯ!C885</f>
        <v>20004 350002700 2000000</v>
      </c>
      <c r="D283" s="877">
        <f>SUM(D284:D286)</f>
        <v>800</v>
      </c>
      <c r="E283" s="877">
        <f t="shared" ref="E283:H283" si="108">SUM(E284:E286)</f>
        <v>0</v>
      </c>
      <c r="F283" s="877">
        <f t="shared" si="108"/>
        <v>0</v>
      </c>
      <c r="G283" s="877">
        <f t="shared" si="108"/>
        <v>0</v>
      </c>
      <c r="H283" s="877">
        <f t="shared" si="108"/>
        <v>800</v>
      </c>
      <c r="I283" s="878"/>
    </row>
    <row r="284" spans="1:9" ht="18.75" hidden="1" customHeight="1" x14ac:dyDescent="0.25">
      <c r="A284" s="1150" t="str">
        <f>+[5]ระบบการควบคุมฯ!A886</f>
        <v>2.2.1.1</v>
      </c>
      <c r="B284" s="1151" t="str">
        <f>+[5]ระบบการควบคุมฯ!B886</f>
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</c>
      <c r="C284" s="1151" t="str">
        <f>+[5]ระบบการควบคุมฯ!C886</f>
        <v>ศธ04002/ว5570 ลว 13 ธค 2566 โอนครั้งที่ 86</v>
      </c>
      <c r="D284" s="1153">
        <f>+[5]ระบบการควบคุมฯ!F886</f>
        <v>800</v>
      </c>
      <c r="E284" s="1153">
        <f>+[5]ระบบการควบคุมฯ!G886+[5]ระบบการควบคุมฯ!H886</f>
        <v>0</v>
      </c>
      <c r="F284" s="1153">
        <f>+[5]ระบบการควบคุมฯ!I886+[5]ระบบการควบคุมฯ!J886</f>
        <v>0</v>
      </c>
      <c r="G284" s="1153">
        <f>+[5]ระบบการควบคุมฯ!K886+[5]ระบบการควบคุมฯ!L886</f>
        <v>0</v>
      </c>
      <c r="H284" s="1153">
        <f>+D284-E284-F284-G284</f>
        <v>800</v>
      </c>
      <c r="I284" s="1154" t="s">
        <v>12</v>
      </c>
    </row>
    <row r="285" spans="1:9" ht="18.75" hidden="1" customHeight="1" x14ac:dyDescent="0.25">
      <c r="A285" s="1150" t="str">
        <f>+[5]ระบบการควบคุมฯ!A887</f>
        <v>2.2.2.2</v>
      </c>
      <c r="B285" s="1151" t="str">
        <f>+[5]ระบบการควบคุมฯ!B887</f>
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</c>
      <c r="C285" s="1151" t="str">
        <f>+[5]ระบบการควบคุมฯ!C887</f>
        <v>ศธ04002/ว1888 ลว 11 พค 2566 โอนครั้งที่ 511</v>
      </c>
      <c r="D285" s="1153">
        <f>+[5]ระบบการควบคุมฯ!F887</f>
        <v>0</v>
      </c>
      <c r="E285" s="1153">
        <f>+[5]ระบบการควบคุมฯ!G887+[5]ระบบการควบคุมฯ!H887</f>
        <v>0</v>
      </c>
      <c r="F285" s="1153">
        <f>+[5]ระบบการควบคุมฯ!I887+[5]ระบบการควบคุมฯ!J887</f>
        <v>0</v>
      </c>
      <c r="G285" s="1153">
        <f>+[5]ระบบการควบคุมฯ!K887+[5]ระบบการควบคุมฯ!L887</f>
        <v>0</v>
      </c>
      <c r="H285" s="1153">
        <f>+D285-E285-F285-G285</f>
        <v>0</v>
      </c>
      <c r="I285" s="1154" t="s">
        <v>112</v>
      </c>
    </row>
    <row r="286" spans="1:9" ht="56.25" hidden="1" customHeight="1" x14ac:dyDescent="0.25">
      <c r="A286" s="1150" t="str">
        <f>+[5]ระบบการควบคุมฯ!A888</f>
        <v>2.2.2.3</v>
      </c>
      <c r="B286" s="1151" t="str">
        <f>+[5]ระบบการควบคุมฯ!B888</f>
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</c>
      <c r="C286" s="1151" t="str">
        <f>+[5]ระบบการควบคุมฯ!C888</f>
        <v>ศธ 04002/ว3089/29 กค 66 ครั้งที่ 812 จำนวนเงิน 3,500.-บาท นิเทศ</v>
      </c>
      <c r="D286" s="1153">
        <f>+[5]ระบบการควบคุมฯ!F888</f>
        <v>0</v>
      </c>
      <c r="E286" s="1153">
        <f>+[5]ระบบการควบคุมฯ!G888+[5]ระบบการควบคุมฯ!H888</f>
        <v>0</v>
      </c>
      <c r="F286" s="1153">
        <f>+[5]ระบบการควบคุมฯ!I888+[5]ระบบการควบคุมฯ!J888</f>
        <v>0</v>
      </c>
      <c r="G286" s="1153">
        <f>+[5]ระบบการควบคุมฯ!K888+[5]ระบบการควบคุมฯ!L888</f>
        <v>0</v>
      </c>
      <c r="H286" s="1153">
        <f>+D286-E286-F286-G286</f>
        <v>0</v>
      </c>
      <c r="I286" s="1154" t="s">
        <v>113</v>
      </c>
    </row>
    <row r="287" spans="1:9" ht="18.75" hidden="1" customHeight="1" x14ac:dyDescent="0.25">
      <c r="A287" s="937" t="str">
        <f>+[5]ระบบการควบคุมฯ!A891</f>
        <v>2.2.3</v>
      </c>
      <c r="B287" s="850" t="str">
        <f>+[5]ระบบการควบคุมฯ!B891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287" s="850" t="str">
        <f>+[5]ระบบการควบคุมฯ!C891</f>
        <v>20004 66 05165 90691</v>
      </c>
      <c r="D287" s="851">
        <f>+D288</f>
        <v>0</v>
      </c>
      <c r="E287" s="880">
        <f t="shared" ref="E287:H287" si="109">+E288</f>
        <v>0</v>
      </c>
      <c r="F287" s="880">
        <f t="shared" si="109"/>
        <v>0</v>
      </c>
      <c r="G287" s="880">
        <f t="shared" si="109"/>
        <v>0</v>
      </c>
      <c r="H287" s="880">
        <f t="shared" si="109"/>
        <v>0</v>
      </c>
      <c r="I287" s="881"/>
    </row>
    <row r="288" spans="1:9" ht="112.5" hidden="1" customHeight="1" x14ac:dyDescent="0.25">
      <c r="A288" s="875"/>
      <c r="B288" s="876" t="str">
        <f>+[5]ระบบการควบคุมฯ!B892</f>
        <v xml:space="preserve"> งบดำเนินงาน 66112xx </v>
      </c>
      <c r="C288" s="876" t="str">
        <f>+[5]ระบบการควบคุมฯ!C892</f>
        <v>20004 35000200 2000000</v>
      </c>
      <c r="D288" s="877">
        <f>SUM(D289:D290)</f>
        <v>0</v>
      </c>
      <c r="E288" s="877">
        <f t="shared" ref="E288:H288" si="110">SUM(E289:E290)</f>
        <v>0</v>
      </c>
      <c r="F288" s="877">
        <f t="shared" si="110"/>
        <v>0</v>
      </c>
      <c r="G288" s="877">
        <f t="shared" si="110"/>
        <v>0</v>
      </c>
      <c r="H288" s="877">
        <f t="shared" si="110"/>
        <v>0</v>
      </c>
      <c r="I288" s="878"/>
    </row>
    <row r="289" spans="1:9" ht="37.5" hidden="1" customHeight="1" x14ac:dyDescent="0.25">
      <c r="A289" s="1150" t="str">
        <f>+[5]ระบบการควบคุมฯ!A893</f>
        <v>2.2.3.1</v>
      </c>
      <c r="B289" s="1155" t="str">
        <f>+[5]ระบบการควบคุมฯ!B893</f>
        <v xml:space="preserve">ค่าใช้จ่าย  รณรงค์ และติดตาม การใช้หนังสือพระราชนิพนธ์  </v>
      </c>
      <c r="C289" s="1156" t="str">
        <f>+[5]ระบบการควบคุมฯ!C893</f>
        <v>ศธ 04002/ว2953/25 กค 66 ครั้งที่ 689 จำนวนเงิน 61,055 บาท</v>
      </c>
      <c r="D289" s="1150">
        <f>+[5]ระบบการควบคุมฯ!F893</f>
        <v>0</v>
      </c>
      <c r="E289" s="1157">
        <f>+[5]ระบบการควบคุมฯ!G893-[5]ระบบการควบคุมฯ!H893</f>
        <v>0</v>
      </c>
      <c r="F289" s="1157">
        <f>+[5]ระบบการควบคุมฯ!I893+[5]ระบบการควบคุมฯ!J893</f>
        <v>0</v>
      </c>
      <c r="G289" s="1157">
        <f>+[5]ระบบการควบคุมฯ!K893+[5]ระบบการควบคุมฯ!L893</f>
        <v>0</v>
      </c>
      <c r="H289" s="1158">
        <f t="shared" ref="H289:H290" si="111">+D289-E289-F289-G289</f>
        <v>0</v>
      </c>
      <c r="I289" s="1159" t="s">
        <v>50</v>
      </c>
    </row>
    <row r="290" spans="1:9" ht="18.75" hidden="1" customHeight="1" x14ac:dyDescent="0.25">
      <c r="A290" s="1150" t="str">
        <f>+[5]ระบบการควบคุมฯ!A894</f>
        <v>2.2.3.2</v>
      </c>
      <c r="B290" s="1155" t="str">
        <f>+[5]ระบบการควบคุมฯ!B894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290" s="1156" t="str">
        <f>+[5]ระบบการควบคุมฯ!C894</f>
        <v>ศธ 04002/ว3089/29 กค 66 ครั้งที่ 712 จำนวนเงิน 1,200.-บาท เขียนเขต</v>
      </c>
      <c r="D290" s="1150">
        <f>+[5]ระบบการควบคุมฯ!F894</f>
        <v>0</v>
      </c>
      <c r="E290" s="1157">
        <f>+[5]ระบบการควบคุมฯ!G894-[5]ระบบการควบคุมฯ!H894</f>
        <v>0</v>
      </c>
      <c r="F290" s="1157">
        <f>+[5]ระบบการควบคุมฯ!I894+[5]ระบบการควบคุมฯ!J894</f>
        <v>0</v>
      </c>
      <c r="G290" s="1157">
        <f>+[5]ระบบการควบคุมฯ!K894+[5]ระบบการควบคุมฯ!L894</f>
        <v>0</v>
      </c>
      <c r="H290" s="1158">
        <f t="shared" si="111"/>
        <v>0</v>
      </c>
      <c r="I290" s="1159" t="s">
        <v>114</v>
      </c>
    </row>
    <row r="291" spans="1:9" ht="75" hidden="1" customHeight="1" x14ac:dyDescent="0.25">
      <c r="A291" s="937">
        <f>+[3]ระบบการควบคุมฯ!A718</f>
        <v>2.2999999999999998</v>
      </c>
      <c r="B291" s="850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91" s="850" t="str">
        <f>+[1]ระบบการควบคุมฯ!C890</f>
        <v>20004 66 5201500000</v>
      </c>
      <c r="D291" s="851">
        <f>+D292</f>
        <v>0</v>
      </c>
      <c r="E291" s="880">
        <f t="shared" ref="E291:H291" si="112">+E292</f>
        <v>0</v>
      </c>
      <c r="F291" s="880">
        <f t="shared" si="112"/>
        <v>0</v>
      </c>
      <c r="G291" s="880">
        <f t="shared" si="112"/>
        <v>0</v>
      </c>
      <c r="H291" s="880">
        <f t="shared" si="112"/>
        <v>0</v>
      </c>
      <c r="I291" s="881"/>
    </row>
    <row r="292" spans="1:9" ht="112.5" hidden="1" customHeight="1" x14ac:dyDescent="0.25">
      <c r="A292" s="875"/>
      <c r="B292" s="876" t="str">
        <f>+[5]ระบบการควบคุมฯ!B941</f>
        <v xml:space="preserve"> งบดำเนินงาน 66112xx</v>
      </c>
      <c r="C292" s="876"/>
      <c r="D292" s="877">
        <f>SUM(D293:D302)</f>
        <v>0</v>
      </c>
      <c r="E292" s="877">
        <f t="shared" ref="E292:H292" si="113">SUM(E293:E302)</f>
        <v>0</v>
      </c>
      <c r="F292" s="877">
        <f t="shared" si="113"/>
        <v>0</v>
      </c>
      <c r="G292" s="877">
        <f t="shared" si="113"/>
        <v>0</v>
      </c>
      <c r="H292" s="877">
        <f t="shared" si="113"/>
        <v>0</v>
      </c>
      <c r="I292" s="878"/>
    </row>
    <row r="293" spans="1:9" ht="56.25" hidden="1" customHeight="1" x14ac:dyDescent="0.25">
      <c r="A293" s="1150" t="str">
        <f>+[5]ระบบการควบคุมฯ!A942</f>
        <v>2.3.1</v>
      </c>
      <c r="B293" s="1155" t="str">
        <f>+[5]ระบบการควบคุมฯ!B942</f>
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</c>
      <c r="C293" s="1156" t="str">
        <f>+[5]ระบบการควบคุมฯ!C942</f>
        <v>ศธ 04002/ว55059 ลว 6 ธ.ค.65 โอนครั้งที่ 107</v>
      </c>
      <c r="D293" s="1150">
        <f>+[5]ระบบการควบคุมฯ!F942</f>
        <v>0</v>
      </c>
      <c r="E293" s="1157">
        <f>+[5]ระบบการควบคุมฯ!G942+[5]ระบบการควบคุมฯ!H942</f>
        <v>0</v>
      </c>
      <c r="F293" s="1157">
        <f>+[5]ระบบการควบคุมฯ!I942+[5]ระบบการควบคุมฯ!J942</f>
        <v>0</v>
      </c>
      <c r="G293" s="1157">
        <f>+[5]ระบบการควบคุมฯ!K942+[5]ระบบการควบคุมฯ!L942</f>
        <v>0</v>
      </c>
      <c r="H293" s="1158">
        <f t="shared" ref="H293:H299" si="114">+D293-E293-F293-G293</f>
        <v>0</v>
      </c>
      <c r="I293" s="1159" t="s">
        <v>12</v>
      </c>
    </row>
    <row r="294" spans="1:9" ht="37.5" hidden="1" customHeight="1" x14ac:dyDescent="0.25">
      <c r="A294" s="1150" t="str">
        <f>+[5]ระบบการควบคุมฯ!A943</f>
        <v>2.3.2</v>
      </c>
      <c r="B294" s="1155" t="str">
        <f>+[5]ระบบการควบคุมฯ!B943</f>
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</c>
      <c r="C294" s="1156" t="str">
        <f>+[5]ระบบการควบคุมฯ!C943</f>
        <v>ศธ 04002/ว5603 ลว 14 ธ.ค.65 ครั้งที่ 125</v>
      </c>
      <c r="D294" s="1150">
        <f>+[5]ระบบการควบคุมฯ!F943</f>
        <v>0</v>
      </c>
      <c r="E294" s="1157">
        <f>+[5]ระบบการควบคุมฯ!G943+[5]ระบบการควบคุมฯ!H943</f>
        <v>0</v>
      </c>
      <c r="F294" s="1157">
        <f>+[5]ระบบการควบคุมฯ!I943+[5]ระบบการควบคุมฯ!J943</f>
        <v>0</v>
      </c>
      <c r="G294" s="1157">
        <f>+[5]ระบบการควบคุมฯ!K943+[5]ระบบการควบคุมฯ!L943</f>
        <v>0</v>
      </c>
      <c r="H294" s="1158">
        <f t="shared" si="114"/>
        <v>0</v>
      </c>
      <c r="I294" s="1159" t="s">
        <v>12</v>
      </c>
    </row>
    <row r="295" spans="1:9" ht="56.25" hidden="1" customHeight="1" x14ac:dyDescent="0.25">
      <c r="A295" s="1150" t="str">
        <f>+[5]ระบบการควบคุมฯ!A945</f>
        <v>2.3.3</v>
      </c>
      <c r="B295" s="1155" t="str">
        <f>+[5]ระบบการควบคุมฯ!B944</f>
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</c>
      <c r="C295" s="1156" t="str">
        <f>+[5]ระบบการควบคุมฯ!C944</f>
        <v>ศธ 04002/ว2821  ลว 13 กค 2566 ครั้งที่ 667</v>
      </c>
      <c r="D295" s="1150">
        <f>+[5]ระบบการควบคุมฯ!F944</f>
        <v>0</v>
      </c>
      <c r="E295" s="1157">
        <f>+[5]ระบบการควบคุมฯ!G944+[5]ระบบการควบคุมฯ!H944</f>
        <v>0</v>
      </c>
      <c r="F295" s="1157">
        <f>+[5]ระบบการควบคุมฯ!I944+[5]ระบบการควบคุมฯ!J944</f>
        <v>0</v>
      </c>
      <c r="G295" s="1157">
        <f>+[5]ระบบการควบคุมฯ!K944+[5]ระบบการควบคุมฯ!L944</f>
        <v>0</v>
      </c>
      <c r="H295" s="1158">
        <f t="shared" si="114"/>
        <v>0</v>
      </c>
      <c r="I295" s="1159" t="s">
        <v>12</v>
      </c>
    </row>
    <row r="296" spans="1:9" ht="56.25" hidden="1" customHeight="1" x14ac:dyDescent="0.25">
      <c r="A296" s="1150" t="str">
        <f>+[5]ระบบการควบคุมฯ!A946</f>
        <v>2.3.4</v>
      </c>
      <c r="B296" s="1155" t="str">
        <f>+[5]ระบบการควบคุมฯ!B945</f>
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</c>
      <c r="C296" s="1156" t="str">
        <f>+[5]ระบบการควบคุมฯ!C945</f>
        <v>ศธ 04002/ว2953 ลว 18 ก.ค. 66 ครั้งที่ 689   จำนวน61,055บาท</v>
      </c>
      <c r="D296" s="1150">
        <f>+[5]ระบบการควบคุมฯ!F945</f>
        <v>0</v>
      </c>
      <c r="E296" s="1157">
        <f>+[5]ระบบการควบคุมฯ!G945+[5]ระบบการควบคุมฯ!H945</f>
        <v>0</v>
      </c>
      <c r="F296" s="1157">
        <f>+[5]ระบบการควบคุมฯ!I945+[5]ระบบการควบคุมฯ!J945</f>
        <v>0</v>
      </c>
      <c r="G296" s="1157">
        <f>+[5]ระบบการควบคุมฯ!K945+[5]ระบบการควบคุมฯ!L945</f>
        <v>0</v>
      </c>
      <c r="H296" s="1158">
        <f t="shared" si="114"/>
        <v>0</v>
      </c>
      <c r="I296" s="1159" t="s">
        <v>12</v>
      </c>
    </row>
    <row r="297" spans="1:9" ht="37.5" hidden="1" customHeight="1" x14ac:dyDescent="0.25">
      <c r="A297" s="1150" t="str">
        <f>+[5]ระบบการควบคุมฯ!A947</f>
        <v>2.3.4.1</v>
      </c>
      <c r="B297" s="1155" t="str">
        <f>+[5]ระบบการควบคุมฯ!B946</f>
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</c>
      <c r="C297" s="1156" t="str">
        <f>+[5]ระบบการควบคุมฯ!C946</f>
        <v>ศธ 04002/ว3291 ลว 11 ส.ค.66 ครั้งที่ 744 เศรษฐพล+สัณฑวัฒน์</v>
      </c>
      <c r="D297" s="1150">
        <f>+[5]ระบบการควบคุมฯ!F946</f>
        <v>0</v>
      </c>
      <c r="E297" s="1157">
        <f>+[5]ระบบการควบคุมฯ!G946+[5]ระบบการควบคุมฯ!H946</f>
        <v>0</v>
      </c>
      <c r="F297" s="1157">
        <f>+[5]ระบบการควบคุมฯ!I946+[5]ระบบการควบคุมฯ!J946</f>
        <v>0</v>
      </c>
      <c r="G297" s="1157">
        <f>+[5]ระบบการควบคุมฯ!K946+[5]ระบบการควบคุมฯ!L946</f>
        <v>0</v>
      </c>
      <c r="H297" s="1158">
        <f t="shared" si="114"/>
        <v>0</v>
      </c>
      <c r="I297" s="1159"/>
    </row>
    <row r="298" spans="1:9" ht="18.75" hidden="1" customHeight="1" x14ac:dyDescent="0.25">
      <c r="A298" s="1150" t="str">
        <f>+[5]ระบบการควบคุมฯ!A949</f>
        <v>2.3.6</v>
      </c>
      <c r="B298" s="1155" t="str">
        <f>+[5]ระบบการควบคุมฯ!B947</f>
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</c>
      <c r="C298" s="1156" t="str">
        <f>+[5]ระบบการควบคุมฯ!C947</f>
        <v>ศธ 04002/ว3599 ลว 24 ส.ค.66 ครั้งที่ 810 สัณฑวัฒน์</v>
      </c>
      <c r="D298" s="1150">
        <f>+[5]ระบบการควบคุมฯ!F947</f>
        <v>0</v>
      </c>
      <c r="E298" s="1157">
        <f>+[5]ระบบการควบคุมฯ!G947+[5]ระบบการควบคุมฯ!H947</f>
        <v>0</v>
      </c>
      <c r="F298" s="1157">
        <f>+[5]ระบบการควบคุมฯ!I947+[5]ระบบการควบคุมฯ!J947</f>
        <v>0</v>
      </c>
      <c r="G298" s="1157">
        <f>+[5]ระบบการควบคุมฯ!K947+[5]ระบบการควบคุมฯ!L947</f>
        <v>0</v>
      </c>
      <c r="H298" s="1158">
        <f t="shared" si="114"/>
        <v>0</v>
      </c>
      <c r="I298" s="1160"/>
    </row>
    <row r="299" spans="1:9" ht="37.5" hidden="1" customHeight="1" x14ac:dyDescent="0.25">
      <c r="A299" s="1150" t="str">
        <f>+[5]ระบบการควบคุมฯ!A948</f>
        <v>2.3.4.2</v>
      </c>
      <c r="B299" s="1155" t="str">
        <f>+[5]ระบบการควบคุมฯ!B949</f>
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</c>
      <c r="C299" s="1156" t="str">
        <f>+[5]ระบบการควบคุมฯ!C949</f>
        <v>ศธ 04002/ว3340 ลว.15 ส.ค.2566 โอนครั้งที่ 756</v>
      </c>
      <c r="D299" s="1150">
        <f>+[5]ระบบการควบคุมฯ!F949</f>
        <v>0</v>
      </c>
      <c r="E299" s="1157">
        <f>+[5]ระบบการควบคุมฯ!G949+[5]ระบบการควบคุมฯ!H949</f>
        <v>0</v>
      </c>
      <c r="F299" s="1157">
        <f>+[5]ระบบการควบคุมฯ!I949+[5]ระบบการควบคุมฯ!J949</f>
        <v>0</v>
      </c>
      <c r="G299" s="1157">
        <f>+[5]ระบบการควบคุมฯ!K949+[5]ระบบการควบคุมฯ!L949</f>
        <v>0</v>
      </c>
      <c r="H299" s="1158">
        <f t="shared" si="114"/>
        <v>0</v>
      </c>
      <c r="I299" s="1161"/>
    </row>
    <row r="300" spans="1:9" ht="37.5" hidden="1" customHeight="1" x14ac:dyDescent="0.25">
      <c r="A300" s="1150"/>
      <c r="B300" s="1162"/>
      <c r="C300" s="1156"/>
      <c r="D300" s="1150"/>
      <c r="E300" s="1157"/>
      <c r="F300" s="1157"/>
      <c r="G300" s="1157"/>
      <c r="H300" s="1158"/>
      <c r="I300" s="1159"/>
    </row>
    <row r="301" spans="1:9" ht="37.5" hidden="1" customHeight="1" x14ac:dyDescent="0.25">
      <c r="A301" s="1150"/>
      <c r="B301" s="1162"/>
      <c r="C301" s="1156"/>
      <c r="D301" s="1150"/>
      <c r="E301" s="1157"/>
      <c r="F301" s="1157"/>
      <c r="G301" s="1157"/>
      <c r="H301" s="1158"/>
      <c r="I301" s="1159"/>
    </row>
    <row r="302" spans="1:9" ht="18.75" hidden="1" customHeight="1" x14ac:dyDescent="0.25">
      <c r="A302" s="1150"/>
      <c r="B302" s="1162"/>
      <c r="C302" s="1156"/>
      <c r="D302" s="1150"/>
      <c r="E302" s="1157"/>
      <c r="F302" s="1157"/>
      <c r="G302" s="1157"/>
      <c r="H302" s="1158"/>
      <c r="I302" s="1159"/>
    </row>
    <row r="303" spans="1:9" ht="75" hidden="1" customHeight="1" x14ac:dyDescent="0.25">
      <c r="A303" s="1163">
        <f>+[5]ระบบการควบคุมฯ!A954</f>
        <v>2.4</v>
      </c>
      <c r="B303" s="1164" t="str">
        <f>+[5]ระบบการควบคุมฯ!B954</f>
        <v>กิจกรรมสนับสนุนผู้ปฏิบัติงานในสถานศึกษา</v>
      </c>
      <c r="C303" s="1164" t="str">
        <f>+[5]ระบบการควบคุมฯ!C954</f>
        <v>20004 1300 Q2669/20004 65 0005400000</v>
      </c>
      <c r="D303" s="1165">
        <f>+D304</f>
        <v>0</v>
      </c>
      <c r="E303" s="1166">
        <f t="shared" ref="E303:H303" si="115">+E304</f>
        <v>0</v>
      </c>
      <c r="F303" s="1166">
        <f t="shared" si="115"/>
        <v>0</v>
      </c>
      <c r="G303" s="1166">
        <f t="shared" si="115"/>
        <v>0</v>
      </c>
      <c r="H303" s="1166">
        <f t="shared" si="115"/>
        <v>0</v>
      </c>
      <c r="I303" s="1167"/>
    </row>
    <row r="304" spans="1:9" ht="37.5" hidden="1" customHeight="1" x14ac:dyDescent="0.25">
      <c r="A304" s="1168"/>
      <c r="B304" s="1169" t="str">
        <f>+[5]ระบบการควบคุมฯ!B955</f>
        <v xml:space="preserve"> งบดำเนินงาน 66112xx</v>
      </c>
      <c r="C304" s="1169"/>
      <c r="D304" s="1170">
        <f>SUM(D305)</f>
        <v>0</v>
      </c>
      <c r="E304" s="1170">
        <f t="shared" ref="E304:H304" si="116">SUM(E305)</f>
        <v>0</v>
      </c>
      <c r="F304" s="1170">
        <f t="shared" si="116"/>
        <v>0</v>
      </c>
      <c r="G304" s="1170">
        <f t="shared" si="116"/>
        <v>0</v>
      </c>
      <c r="H304" s="1170">
        <f t="shared" si="116"/>
        <v>0</v>
      </c>
      <c r="I304" s="1171"/>
    </row>
    <row r="305" spans="1:9" ht="18.75" hidden="1" customHeight="1" x14ac:dyDescent="0.25">
      <c r="A305" s="1172" t="s">
        <v>61</v>
      </c>
      <c r="B305" s="1173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05" s="1173" t="str">
        <f>+[3]ระบบการควบคุมฯ!C727</f>
        <v>ศธ 04002/ว135 ลว 12 ม.ค.65 โอนครั้งที่ 147</v>
      </c>
      <c r="D305" s="1174">
        <f>+[1]ระบบการควบคุมฯ!F909</f>
        <v>0</v>
      </c>
      <c r="E305" s="1174">
        <f>+[1]ระบบการควบคุมฯ!G909+[1]ระบบการควบคุมฯ!H909</f>
        <v>0</v>
      </c>
      <c r="F305" s="1174">
        <f>+[1]ระบบการควบคุมฯ!I909+[1]ระบบการควบคุมฯ!J909</f>
        <v>0</v>
      </c>
      <c r="G305" s="1174">
        <f>+[1]ระบบการควบคุมฯ!K909+[1]ระบบการควบคุมฯ!L909</f>
        <v>0</v>
      </c>
      <c r="H305" s="1174">
        <f>+D305-E305-F305-G305</f>
        <v>0</v>
      </c>
      <c r="I305" s="1175" t="s">
        <v>12</v>
      </c>
    </row>
    <row r="306" spans="1:9" ht="56.25" hidden="1" customHeight="1" x14ac:dyDescent="0.25">
      <c r="A306" s="1163">
        <v>2.4</v>
      </c>
      <c r="B306" s="1164" t="str">
        <f>+[1]ระบบการควบคุมฯ!B910</f>
        <v xml:space="preserve">กิจกรรมช่วยเหลือกลุ่มเป้าหมายทางสังคม  </v>
      </c>
      <c r="C306" s="1164" t="str">
        <f>+[1]ระบบการควบคุมฯ!C910</f>
        <v>20004 66 62408 00000</v>
      </c>
      <c r="D306" s="1165">
        <f>+D307</f>
        <v>1600</v>
      </c>
      <c r="E306" s="1166">
        <f t="shared" ref="E306:H306" si="117">+E307</f>
        <v>0</v>
      </c>
      <c r="F306" s="1166">
        <f t="shared" si="117"/>
        <v>0</v>
      </c>
      <c r="G306" s="1166">
        <f t="shared" si="117"/>
        <v>0</v>
      </c>
      <c r="H306" s="1166">
        <f t="shared" si="117"/>
        <v>1600</v>
      </c>
      <c r="I306" s="1167"/>
    </row>
    <row r="307" spans="1:9" ht="18.75" hidden="1" customHeight="1" x14ac:dyDescent="0.25">
      <c r="A307" s="1168"/>
      <c r="B307" s="1169" t="str">
        <f>+[5]ระบบการควบคุมฯ!C520</f>
        <v>20004 35000270 2000000</v>
      </c>
      <c r="C307" s="1169"/>
      <c r="D307" s="1170">
        <f>SUM(D308:D313)</f>
        <v>1600</v>
      </c>
      <c r="E307" s="1170">
        <f t="shared" ref="E307:H307" si="118">SUM(E308:E313)</f>
        <v>0</v>
      </c>
      <c r="F307" s="1170">
        <f t="shared" si="118"/>
        <v>0</v>
      </c>
      <c r="G307" s="1170">
        <f t="shared" si="118"/>
        <v>0</v>
      </c>
      <c r="H307" s="1170">
        <f t="shared" si="118"/>
        <v>1600</v>
      </c>
      <c r="I307" s="1171"/>
    </row>
    <row r="308" spans="1:9" ht="18.75" hidden="1" customHeight="1" x14ac:dyDescent="0.25">
      <c r="A308" s="1176" t="str">
        <f>+[5]ระบบการควบคุมฯ!A962</f>
        <v>2.3.1</v>
      </c>
      <c r="B308" s="1177" t="str">
        <f>+[5]ระบบการควบคุมฯ!B962</f>
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</c>
      <c r="C308" s="1177" t="str">
        <f>+[5]ระบบการควบคุมฯ!C962</f>
        <v>ศธ 04002/ว5666 ลว 19 ธ.ค.66 ครั้งที่ 97</v>
      </c>
      <c r="D308" s="1178">
        <f>+[5]ระบบการควบคุมฯ!F962</f>
        <v>1600</v>
      </c>
      <c r="E308" s="1178">
        <f>+[5]ระบบการควบคุมฯ!G962+[5]ระบบการควบคุมฯ!H962</f>
        <v>0</v>
      </c>
      <c r="F308" s="1178">
        <f>+[5]ระบบการควบคุมฯ!I962+[5]ระบบการควบคุมฯ!J962</f>
        <v>0</v>
      </c>
      <c r="G308" s="1178">
        <f>+[5]ระบบการควบคุมฯ!K962+[5]ระบบการควบคุมฯ!L962</f>
        <v>0</v>
      </c>
      <c r="H308" s="1178">
        <f>+D308-E308-F308-G308</f>
        <v>1600</v>
      </c>
      <c r="I308" s="1179" t="s">
        <v>12</v>
      </c>
    </row>
    <row r="309" spans="1:9" ht="18.75" hidden="1" customHeight="1" x14ac:dyDescent="0.25">
      <c r="A309" s="1176" t="str">
        <f>+[5]ระบบการควบคุมฯ!A963</f>
        <v>2.4.1.1</v>
      </c>
      <c r="B309" s="1177" t="str">
        <f>+[5]ระบบการควบคุมฯ!B963</f>
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</c>
      <c r="C309" s="1177" t="str">
        <f>+[5]ระบบการควบคุมฯ!C963</f>
        <v>ศธ 04002/ว125ลว 12 ม.ค.66 ครั้งที่ 185</v>
      </c>
      <c r="D309" s="1178">
        <f>+[5]ระบบการควบคุมฯ!F963</f>
        <v>0</v>
      </c>
      <c r="E309" s="1178">
        <f>+[5]ระบบการควบคุมฯ!G963+[5]ระบบการควบคุมฯ!H963</f>
        <v>0</v>
      </c>
      <c r="F309" s="1178">
        <f>+[5]ระบบการควบคุมฯ!I963+[5]ระบบการควบคุมฯ!J963</f>
        <v>0</v>
      </c>
      <c r="G309" s="1178">
        <f>+[5]ระบบการควบคุมฯ!K963+[5]ระบบการควบคุมฯ!L963</f>
        <v>0</v>
      </c>
      <c r="H309" s="1178">
        <f>+D309-E309-F309-G309</f>
        <v>0</v>
      </c>
      <c r="I309" s="1179" t="s">
        <v>14</v>
      </c>
    </row>
    <row r="310" spans="1:9" ht="37.5" hidden="1" customHeight="1" x14ac:dyDescent="0.25">
      <c r="A310" s="1176" t="str">
        <f>+[5]ระบบการควบคุมฯ!A965</f>
        <v>2.4.3</v>
      </c>
      <c r="B310" s="1177" t="str">
        <f>+[5]ระบบการควบคุมฯ!B965</f>
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</c>
      <c r="C310" s="1177" t="str">
        <f>+[5]ระบบการควบคุมฯ!C965</f>
        <v>ศธ 04002/ว686/22 กพ 66 ครั้งที่ 323</v>
      </c>
      <c r="D310" s="1178">
        <f>+[5]ระบบการควบคุมฯ!F965</f>
        <v>0</v>
      </c>
      <c r="E310" s="1178">
        <f>+[5]ระบบการควบคุมฯ!G965+[5]ระบบการควบคุมฯ!H965</f>
        <v>0</v>
      </c>
      <c r="F310" s="1178">
        <f>+[5]ระบบการควบคุมฯ!I965+[5]ระบบการควบคุมฯ!J965</f>
        <v>0</v>
      </c>
      <c r="G310" s="1178">
        <f>+[5]ระบบการควบคุมฯ!K965+[5]ระบบการควบคุมฯ!L965</f>
        <v>0</v>
      </c>
      <c r="H310" s="1178">
        <f t="shared" ref="H310:H313" si="119">+D310-E310-F310-G310</f>
        <v>0</v>
      </c>
      <c r="I310" s="1179" t="s">
        <v>12</v>
      </c>
    </row>
    <row r="311" spans="1:9" ht="18.75" hidden="1" customHeight="1" x14ac:dyDescent="0.25">
      <c r="A311" s="1176" t="str">
        <f>+[5]ระบบการควบคุมฯ!A966</f>
        <v>2.4.4</v>
      </c>
      <c r="B311" s="1177" t="str">
        <f>+[5]ระบบการควบคุมฯ!B966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</c>
      <c r="C311" s="1177" t="str">
        <f>+[5]ระบบการควบคุมฯ!C966</f>
        <v>ศธ 04002/ว1230/27 มีค 66 ครั้งที่ 421</v>
      </c>
      <c r="D311" s="1178">
        <f>+[5]ระบบการควบคุมฯ!F966</f>
        <v>0</v>
      </c>
      <c r="E311" s="1178">
        <f>+[5]ระบบการควบคุมฯ!G966+[5]ระบบการควบคุมฯ!H966</f>
        <v>0</v>
      </c>
      <c r="F311" s="1178">
        <f>+[5]ระบบการควบคุมฯ!I966+[5]ระบบการควบคุมฯ!J966</f>
        <v>0</v>
      </c>
      <c r="G311" s="1178">
        <f>+[5]ระบบการควบคุมฯ!K966+[5]ระบบการควบคุมฯ!L966</f>
        <v>0</v>
      </c>
      <c r="H311" s="1178">
        <f t="shared" si="119"/>
        <v>0</v>
      </c>
      <c r="I311" s="1179" t="s">
        <v>12</v>
      </c>
    </row>
    <row r="312" spans="1:9" ht="75" hidden="1" customHeight="1" x14ac:dyDescent="0.25">
      <c r="A312" s="1176" t="str">
        <f>+[5]ระบบการควบคุมฯ!A967</f>
        <v>2.4.5</v>
      </c>
      <c r="B312" s="1177" t="str">
        <f>+[5]ระบบการควบคุมฯ!B967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312" s="1177" t="str">
        <f>+[5]ระบบการควบคุมฯ!C967</f>
        <v>ศธ 04002/ว2513/23 มิย 66 ครั้งที่ 608</v>
      </c>
      <c r="D312" s="1178">
        <f>+[5]ระบบการควบคุมฯ!F967</f>
        <v>0</v>
      </c>
      <c r="E312" s="1178">
        <f>+[5]ระบบการควบคุมฯ!G967+[5]ระบบการควบคุมฯ!H967</f>
        <v>0</v>
      </c>
      <c r="F312" s="1178">
        <f>+[5]ระบบการควบคุมฯ!I967+[5]ระบบการควบคุมฯ!J967</f>
        <v>0</v>
      </c>
      <c r="G312" s="1178">
        <f>+[5]ระบบการควบคุมฯ!K967+[5]ระบบการควบคุมฯ!L967</f>
        <v>0</v>
      </c>
      <c r="H312" s="1178">
        <f t="shared" si="119"/>
        <v>0</v>
      </c>
      <c r="I312" s="1179" t="s">
        <v>102</v>
      </c>
    </row>
    <row r="313" spans="1:9" ht="56.25" hidden="1" customHeight="1" x14ac:dyDescent="0.25">
      <c r="A313" s="1176" t="str">
        <f>+[5]ระบบการควบคุมฯ!A968</f>
        <v>2.4.6</v>
      </c>
      <c r="B313" s="1177" t="str">
        <f>+[5]ระบบการควบคุมฯ!B968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313" s="1177" t="str">
        <f>+[5]ระบบการควบคุมฯ!C968</f>
        <v>ศธ 04002/ว2953/25 กค 66 ครั้งที่ 689 จำนวนเงิน 61,055 บาท</v>
      </c>
      <c r="D313" s="1178">
        <f>+[5]ระบบการควบคุมฯ!F968</f>
        <v>0</v>
      </c>
      <c r="E313" s="1178">
        <f>+[5]ระบบการควบคุมฯ!G968+[5]ระบบการควบคุมฯ!H968</f>
        <v>0</v>
      </c>
      <c r="F313" s="1178">
        <f>+[5]ระบบการควบคุมฯ!I968+[5]ระบบการควบคุมฯ!J968</f>
        <v>0</v>
      </c>
      <c r="G313" s="1178">
        <f>+[5]ระบบการควบคุมฯ!K968+[5]ระบบการควบคุมฯ!L968</f>
        <v>0</v>
      </c>
      <c r="H313" s="1178">
        <f t="shared" si="119"/>
        <v>0</v>
      </c>
      <c r="I313" s="1179" t="s">
        <v>50</v>
      </c>
    </row>
    <row r="314" spans="1:9" ht="21.75" hidden="1" customHeight="1" x14ac:dyDescent="0.25">
      <c r="A314" s="937">
        <v>2.5</v>
      </c>
      <c r="B314" s="940" t="str">
        <f>+[1]ระบบการควบคุมฯ!B1063</f>
        <v xml:space="preserve">กิจกรรมการขับเคลื่อนหลักสูตรแกนกลางการศึกษาขั้นพื้นฐาน </v>
      </c>
      <c r="C314" s="940" t="str">
        <f>+[1]ระบบการควบคุมฯ!C1063</f>
        <v>20004 65 00092 00000</v>
      </c>
      <c r="D314" s="851">
        <f>+D315</f>
        <v>0</v>
      </c>
      <c r="E314" s="851">
        <f t="shared" ref="E314:H314" si="120">+E315</f>
        <v>0</v>
      </c>
      <c r="F314" s="851">
        <f t="shared" si="120"/>
        <v>0</v>
      </c>
      <c r="G314" s="851">
        <f t="shared" si="120"/>
        <v>0</v>
      </c>
      <c r="H314" s="851">
        <f t="shared" si="120"/>
        <v>0</v>
      </c>
      <c r="I314" s="941"/>
    </row>
    <row r="315" spans="1:9" ht="37.5" hidden="1" customHeight="1" x14ac:dyDescent="0.25">
      <c r="A315" s="875"/>
      <c r="B315" s="876" t="str">
        <f>+[5]ระบบการควบคุมฯ!B1146</f>
        <v xml:space="preserve"> งบดำเนินงาน 66112xx</v>
      </c>
      <c r="C315" s="876" t="str">
        <f>+[1]ระบบการควบคุมฯ!C1064</f>
        <v>20004 35000200 200000</v>
      </c>
      <c r="D315" s="877"/>
      <c r="E315" s="877">
        <f t="shared" ref="E315:H315" si="121">SUM(E316)</f>
        <v>0</v>
      </c>
      <c r="F315" s="877">
        <f t="shared" si="121"/>
        <v>0</v>
      </c>
      <c r="G315" s="877">
        <f t="shared" si="121"/>
        <v>0</v>
      </c>
      <c r="H315" s="877">
        <f t="shared" si="121"/>
        <v>0</v>
      </c>
      <c r="I315" s="878"/>
    </row>
    <row r="316" spans="1:9" ht="18.75" hidden="1" customHeight="1" x14ac:dyDescent="0.25">
      <c r="A316" s="1180" t="s">
        <v>68</v>
      </c>
      <c r="B316" s="1181" t="str">
        <f>+[1]ระบบการควบคุมฯ!B1065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316" s="1181" t="str">
        <f>+[1]ระบบการควบคุมฯ!C1065</f>
        <v>ศธ 04002/ว3006 ลว 5 ส.ค.65 ครั้งที่ 727</v>
      </c>
      <c r="D316" s="1182">
        <f>+[1]ระบบการควบคุมฯ!D1065</f>
        <v>0</v>
      </c>
      <c r="E316" s="1183">
        <f>+[1]ระบบการควบคุมฯ!G918+[1]ระบบการควบคุมฯ!H918</f>
        <v>0</v>
      </c>
      <c r="F316" s="1183">
        <f>+[1]ระบบการควบคุมฯ!I918+[1]ระบบการควบคุมฯ!J918</f>
        <v>0</v>
      </c>
      <c r="G316" s="1183">
        <f>+[1]ระบบการควบคุมฯ!K1065+[1]ระบบการควบคุมฯ!L1065</f>
        <v>0</v>
      </c>
      <c r="H316" s="1183">
        <f>+D316-E316-F316-G316</f>
        <v>0</v>
      </c>
      <c r="I316" s="1184" t="s">
        <v>69</v>
      </c>
    </row>
    <row r="317" spans="1:9" ht="37.5" hidden="1" customHeight="1" x14ac:dyDescent="0.25">
      <c r="A317" s="942">
        <f>+[5]ระบบการควบคุมฯ!A1156</f>
        <v>3</v>
      </c>
      <c r="B317" s="943" t="str">
        <f>+[5]ระบบการควบคุมฯ!B1156</f>
        <v xml:space="preserve">ผลผลิตผู้จบการศึกษามัธยมศึกษาตอนปลาย  </v>
      </c>
      <c r="C317" s="944" t="str">
        <f>+[5]ระบบการควบคุมฯ!C1156</f>
        <v>20004 35000300 2000000</v>
      </c>
      <c r="D317" s="945">
        <f>+D318+D321</f>
        <v>0</v>
      </c>
      <c r="E317" s="945">
        <f t="shared" ref="E317:H317" si="122">+E318+E321</f>
        <v>0</v>
      </c>
      <c r="F317" s="945">
        <f t="shared" si="122"/>
        <v>0</v>
      </c>
      <c r="G317" s="945">
        <f t="shared" si="122"/>
        <v>0</v>
      </c>
      <c r="H317" s="945">
        <f t="shared" si="122"/>
        <v>0</v>
      </c>
      <c r="I317" s="946"/>
    </row>
    <row r="318" spans="1:9" ht="18.75" hidden="1" customHeight="1" x14ac:dyDescent="0.25">
      <c r="A318" s="849">
        <f>+[5]ระบบการควบคุมฯ!A1159</f>
        <v>3.1</v>
      </c>
      <c r="B318" s="879" t="str">
        <f>+[5]ระบบการควบคุมฯ!B1159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18" s="850" t="str">
        <f>+[5]ระบบการควบคุมฯ!C1156</f>
        <v>20004 35000300 2000000</v>
      </c>
      <c r="D318" s="851">
        <f>+D319</f>
        <v>0</v>
      </c>
      <c r="E318" s="880">
        <f t="shared" ref="E318:H318" si="123">+E319</f>
        <v>0</v>
      </c>
      <c r="F318" s="880">
        <f t="shared" si="123"/>
        <v>0</v>
      </c>
      <c r="G318" s="880">
        <f t="shared" si="123"/>
        <v>0</v>
      </c>
      <c r="H318" s="880">
        <f t="shared" si="123"/>
        <v>0</v>
      </c>
      <c r="I318" s="881"/>
    </row>
    <row r="319" spans="1:9" ht="37.5" hidden="1" customHeight="1" x14ac:dyDescent="0.25">
      <c r="A319" s="875"/>
      <c r="B319" s="876" t="str">
        <f>+[3]ระบบการควบคุมฯ!B890</f>
        <v xml:space="preserve"> งบดำเนินงาน 65112xx</v>
      </c>
      <c r="C319" s="876"/>
      <c r="D319" s="877">
        <f>SUM(D320)</f>
        <v>0</v>
      </c>
      <c r="E319" s="877">
        <f t="shared" ref="E319:H319" si="124">SUM(E320)</f>
        <v>0</v>
      </c>
      <c r="F319" s="877">
        <f t="shared" si="124"/>
        <v>0</v>
      </c>
      <c r="G319" s="877">
        <f t="shared" si="124"/>
        <v>0</v>
      </c>
      <c r="H319" s="877">
        <f t="shared" si="124"/>
        <v>0</v>
      </c>
      <c r="I319" s="878"/>
    </row>
    <row r="320" spans="1:9" ht="18.75" hidden="1" customHeight="1" x14ac:dyDescent="0.25">
      <c r="A320" s="1176" t="str">
        <f>+[5]ระบบการควบคุมฯ!A1161</f>
        <v>3.1.1</v>
      </c>
      <c r="B320" s="1151" t="str">
        <f>+[5]ระบบการควบคุมฯ!B1161</f>
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</c>
      <c r="C320" s="1151" t="str">
        <f>+[5]ระบบการควบคุมฯ!C1161</f>
        <v>ศธ04002/ว334ลว. 1 ก.พ.66 โอนครั้งที่ 252</v>
      </c>
      <c r="D320" s="1153">
        <f>+[5]ระบบการควบคุมฯ!F1161</f>
        <v>0</v>
      </c>
      <c r="E320" s="1185">
        <f>+[5]ระบบการควบคุมฯ!G1161+[5]ระบบการควบคุมฯ!H1161</f>
        <v>0</v>
      </c>
      <c r="F320" s="1185">
        <f>+[5]ระบบการควบคุมฯ!I1161+[5]ระบบการควบคุมฯ!J1161</f>
        <v>0</v>
      </c>
      <c r="G320" s="1185">
        <f>+[5]ระบบการควบคุมฯ!K1161+[5]ระบบการควบคุมฯ!L1161</f>
        <v>0</v>
      </c>
      <c r="H320" s="1185">
        <f>+D320-E320-F320-G320</f>
        <v>0</v>
      </c>
      <c r="I320" s="1186" t="s">
        <v>70</v>
      </c>
    </row>
    <row r="321" spans="1:9" ht="18.75" hidden="1" customHeight="1" x14ac:dyDescent="0.25">
      <c r="A321" s="849">
        <v>3.2</v>
      </c>
      <c r="B321" s="879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21" s="850" t="str">
        <f>+[1]ระบบการควบคุมฯ!C1099</f>
        <v>20004 66 00082 00000</v>
      </c>
      <c r="D321" s="851">
        <f>+D322</f>
        <v>0</v>
      </c>
      <c r="E321" s="880">
        <f t="shared" ref="E321:H321" si="125">+E322</f>
        <v>0</v>
      </c>
      <c r="F321" s="880">
        <f t="shared" si="125"/>
        <v>0</v>
      </c>
      <c r="G321" s="880">
        <f t="shared" si="125"/>
        <v>0</v>
      </c>
      <c r="H321" s="880">
        <f t="shared" si="125"/>
        <v>0</v>
      </c>
      <c r="I321" s="881"/>
    </row>
    <row r="322" spans="1:9" ht="18.75" hidden="1" customHeight="1" x14ac:dyDescent="0.25">
      <c r="A322" s="875"/>
      <c r="B322" s="876" t="str">
        <f>+[1]ระบบการควบคุมฯ!B1100</f>
        <v xml:space="preserve"> งบดำเนินงาน 66112xx</v>
      </c>
      <c r="C322" s="876" t="str">
        <f>+[1]ระบบการควบคุมฯ!C1100</f>
        <v>20004 35000700 2000000</v>
      </c>
      <c r="D322" s="877">
        <f>SUM(D323)</f>
        <v>0</v>
      </c>
      <c r="E322" s="877">
        <f t="shared" ref="E322:H322" si="126">SUM(E323)</f>
        <v>0</v>
      </c>
      <c r="F322" s="877">
        <f t="shared" si="126"/>
        <v>0</v>
      </c>
      <c r="G322" s="877">
        <f t="shared" si="126"/>
        <v>0</v>
      </c>
      <c r="H322" s="877">
        <f t="shared" si="126"/>
        <v>0</v>
      </c>
      <c r="I322" s="878"/>
    </row>
    <row r="323" spans="1:9" ht="18.75" hidden="1" customHeight="1" x14ac:dyDescent="0.25">
      <c r="A323" s="1176" t="s">
        <v>65</v>
      </c>
      <c r="B323" s="1187" t="str">
        <f>+[1]ระบบการควบคุมฯ!B1101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23" s="1188" t="str">
        <f>+[1]ระบบการควบคุมฯ!C1101</f>
        <v>ศธ04002/ว3006 ลว.5 ส.ค.65 โอนครั้งที่ 727</v>
      </c>
      <c r="D323" s="1153">
        <f>+[1]ระบบการควบคุมฯ!D1101</f>
        <v>0</v>
      </c>
      <c r="E323" s="1185">
        <f>+[1]ระบบการควบคุมฯ!G1100+[1]ระบบการควบคุมฯ!H1100</f>
        <v>0</v>
      </c>
      <c r="F323" s="1185">
        <f>+[1]ระบบการควบคุมฯ!I1100+[1]ระบบการควบคุมฯ!J1100</f>
        <v>0</v>
      </c>
      <c r="G323" s="1185">
        <f>+[1]ระบบการควบคุมฯ!K1100+[1]ระบบการควบคุมฯ!L1100</f>
        <v>0</v>
      </c>
      <c r="H323" s="1185">
        <f>+D323-E323-F323-G323</f>
        <v>0</v>
      </c>
      <c r="I323" s="1189" t="s">
        <v>71</v>
      </c>
    </row>
    <row r="324" spans="1:9" ht="18.75" hidden="1" customHeight="1" x14ac:dyDescent="0.25">
      <c r="A324" s="1176"/>
      <c r="B324" s="1187"/>
      <c r="C324" s="1187"/>
      <c r="D324" s="1153">
        <f>+[3]ระบบการควบคุมฯ!F272</f>
        <v>0</v>
      </c>
      <c r="E324" s="1185">
        <f>+[3]ระบบการควบคุมฯ!G272+[3]ระบบการควบคุมฯ!H272</f>
        <v>0</v>
      </c>
      <c r="F324" s="1185">
        <f>+[3]ระบบการควบคุมฯ!I272+[3]ระบบการควบคุมฯ!J272</f>
        <v>0</v>
      </c>
      <c r="G324" s="1185">
        <f>+[3]ระบบการควบคุมฯ!K272+[3]ระบบการควบคุมฯ!L272</f>
        <v>0</v>
      </c>
      <c r="H324" s="1185">
        <f>+D324-E324-F324-G324</f>
        <v>0</v>
      </c>
      <c r="I324" s="1189"/>
    </row>
    <row r="325" spans="1:9" ht="18.75" hidden="1" customHeight="1" x14ac:dyDescent="0.25">
      <c r="A325" s="947" t="str">
        <f>+[3]ระบบการควบคุมฯ!A895</f>
        <v>จ</v>
      </c>
      <c r="B325" s="948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25" s="949">
        <f>+[1]ระบบการควบคุมฯ!C1105</f>
        <v>0</v>
      </c>
      <c r="D325" s="950">
        <f t="shared" ref="D325:H327" si="127">+D326</f>
        <v>0</v>
      </c>
      <c r="E325" s="950">
        <f t="shared" si="127"/>
        <v>0</v>
      </c>
      <c r="F325" s="950">
        <f t="shared" si="127"/>
        <v>0</v>
      </c>
      <c r="G325" s="950">
        <f t="shared" si="127"/>
        <v>0</v>
      </c>
      <c r="H325" s="950">
        <f t="shared" si="127"/>
        <v>0</v>
      </c>
      <c r="I325" s="951"/>
    </row>
    <row r="326" spans="1:9" ht="18.75" hidden="1" customHeight="1" x14ac:dyDescent="0.25">
      <c r="A326" s="952">
        <f>+[3]ระบบการควบคุมฯ!A896</f>
        <v>1</v>
      </c>
      <c r="B326" s="953" t="str">
        <f>+[5]ระบบการควบคุมฯ!B1170</f>
        <v xml:space="preserve">โครงการป้องกันและแก้ไขปัญหายาเสพติดในสถานศึกษา    </v>
      </c>
      <c r="C326" s="954" t="str">
        <f>+[5]ระบบการควบคุมฯ!C1170</f>
        <v>20004 06003600</v>
      </c>
      <c r="D326" s="955">
        <f t="shared" si="127"/>
        <v>0</v>
      </c>
      <c r="E326" s="955">
        <f t="shared" si="127"/>
        <v>0</v>
      </c>
      <c r="F326" s="955">
        <f t="shared" si="127"/>
        <v>0</v>
      </c>
      <c r="G326" s="955">
        <f t="shared" si="127"/>
        <v>0</v>
      </c>
      <c r="H326" s="955">
        <f t="shared" si="127"/>
        <v>0</v>
      </c>
      <c r="I326" s="956"/>
    </row>
    <row r="327" spans="1:9" ht="18.75" hidden="1" customHeight="1" x14ac:dyDescent="0.25">
      <c r="A327" s="957">
        <f>+[5]ระบบการควบคุมฯ!A1171</f>
        <v>1.1000000000000001</v>
      </c>
      <c r="B327" s="804" t="str">
        <f>+[5]ระบบการควบคุมฯ!B1171</f>
        <v xml:space="preserve"> กิจกรรมป้องกันและแก้ไขปัญหายาเสพติดในสถานศึกษา  </v>
      </c>
      <c r="C327" s="804" t="str">
        <f>+[1]ระบบการควบคุมฯ!C1107</f>
        <v>20004 66 57455 00000</v>
      </c>
      <c r="D327" s="958">
        <f>+D328</f>
        <v>0</v>
      </c>
      <c r="E327" s="958">
        <f t="shared" si="127"/>
        <v>0</v>
      </c>
      <c r="F327" s="958">
        <f t="shared" si="127"/>
        <v>0</v>
      </c>
      <c r="G327" s="958">
        <f t="shared" si="127"/>
        <v>0</v>
      </c>
      <c r="H327" s="958">
        <f t="shared" si="127"/>
        <v>0</v>
      </c>
      <c r="I327" s="821"/>
    </row>
    <row r="328" spans="1:9" ht="37.5" hidden="1" customHeight="1" x14ac:dyDescent="0.25">
      <c r="A328" s="875"/>
      <c r="B328" s="959" t="str">
        <f>+[5]ระบบการควบคุมฯ!B1172</f>
        <v xml:space="preserve"> งบรายจ่ายอื่น 6611500</v>
      </c>
      <c r="C328" s="960" t="str">
        <f>+[5]ระบบการควบคุมฯ!C1173</f>
        <v>20004 06003600 5000002</v>
      </c>
      <c r="D328" s="877">
        <f>SUM(D329:D341)</f>
        <v>0</v>
      </c>
      <c r="E328" s="877">
        <f t="shared" ref="E328:H328" si="128">SUM(E329:E341)</f>
        <v>0</v>
      </c>
      <c r="F328" s="877">
        <f t="shared" si="128"/>
        <v>0</v>
      </c>
      <c r="G328" s="877">
        <f t="shared" si="128"/>
        <v>0</v>
      </c>
      <c r="H328" s="877">
        <f t="shared" si="128"/>
        <v>0</v>
      </c>
      <c r="I328" s="878"/>
    </row>
    <row r="329" spans="1:9" ht="18.75" hidden="1" customHeight="1" x14ac:dyDescent="0.25">
      <c r="A329" s="1180" t="str">
        <f>+[5]ระบบการควบคุมฯ!A1174</f>
        <v>1.1.1</v>
      </c>
      <c r="B329" s="1190" t="str">
        <f>+[5]ระบบการควบคุมฯ!B1174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329" s="1190" t="str">
        <f>+[5]ระบบการควบคุมฯ!C1174</f>
        <v>ศธ 04002/ว5654 ลว 16 ธ.ค. 65 ครั้งที่ 130</v>
      </c>
      <c r="D329" s="1191">
        <f>+[5]ระบบการควบคุมฯ!F1174</f>
        <v>0</v>
      </c>
      <c r="E329" s="1192">
        <f>+[5]ระบบการควบคุมฯ!G1174+[5]ระบบการควบคุมฯ!H1174</f>
        <v>0</v>
      </c>
      <c r="F329" s="1192">
        <f>+[5]ระบบการควบคุมฯ!I1174+[5]ระบบการควบคุมฯ!J1174</f>
        <v>0</v>
      </c>
      <c r="G329" s="1192">
        <f>+[5]ระบบการควบคุมฯ!K1174+[5]ระบบการควบคุมฯ!L1174</f>
        <v>0</v>
      </c>
      <c r="H329" s="1192">
        <f>+D329-E329-F329-G329</f>
        <v>0</v>
      </c>
      <c r="I329" s="1184" t="s">
        <v>12</v>
      </c>
    </row>
    <row r="330" spans="1:9" ht="131.25" hidden="1" customHeight="1" x14ac:dyDescent="0.25">
      <c r="A330" s="1180" t="str">
        <f>+[5]ระบบการควบคุมฯ!A1175</f>
        <v>1.1.2</v>
      </c>
      <c r="B330" s="1190" t="str">
        <f>+[5]ระบบการควบคุมฯ!B1175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</c>
      <c r="C330" s="1190" t="str">
        <f>+[5]ระบบการควบคุมฯ!C1175</f>
        <v>ศธ 04002/ว3154 ลว 7 สค 66 ครั้งที่ 730</v>
      </c>
      <c r="D330" s="1191">
        <f>+[5]ระบบการควบคุมฯ!F1175</f>
        <v>0</v>
      </c>
      <c r="E330" s="1192">
        <f>+[5]ระบบการควบคุมฯ!G1175+[5]ระบบการควบคุมฯ!H1175</f>
        <v>0</v>
      </c>
      <c r="F330" s="1192">
        <f>+[5]ระบบการควบคุมฯ!I1175+[5]ระบบการควบคุมฯ!J1175</f>
        <v>0</v>
      </c>
      <c r="G330" s="1192">
        <f>+[5]ระบบการควบคุมฯ!K1175+[5]ระบบการควบคุมฯ!L1175</f>
        <v>0</v>
      </c>
      <c r="H330" s="1192">
        <f>+D330-E330-F330-G330</f>
        <v>0</v>
      </c>
      <c r="I330" s="1184" t="s">
        <v>12</v>
      </c>
    </row>
    <row r="331" spans="1:9" ht="93.75" hidden="1" customHeight="1" x14ac:dyDescent="0.55000000000000004">
      <c r="A331" s="1193"/>
      <c r="B331" s="1194"/>
      <c r="C331" s="2"/>
      <c r="D331" s="1195"/>
      <c r="E331" s="1196"/>
      <c r="F331" s="1196"/>
      <c r="G331" s="1196"/>
      <c r="H331" s="1196"/>
      <c r="I331" s="1161"/>
    </row>
    <row r="332" spans="1:9" ht="37.5" hidden="1" customHeight="1" x14ac:dyDescent="0.25">
      <c r="A332" s="1180" t="str">
        <f>+[1]ระบบการควบคุมฯ!A1111</f>
        <v>1.1.2</v>
      </c>
      <c r="B332" s="1190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32" s="1190" t="str">
        <f>+[1]ระบบการควบคุมฯ!C1111</f>
        <v>ศธ 04002/ว1970  ลว 25 พ.ค. 65 ครั้งที่ 479</v>
      </c>
      <c r="D332" s="1191">
        <f>+[1]ระบบการควบคุมฯ!D1111</f>
        <v>0</v>
      </c>
      <c r="E332" s="1192">
        <f>+[1]ระบบการควบคุมฯ!G1111+[1]ระบบการควบคุมฯ!H1111</f>
        <v>0</v>
      </c>
      <c r="F332" s="1192">
        <f>+[1]ระบบการควบคุมฯ!I1111+[1]ระบบการควบคุมฯ!J1111</f>
        <v>0</v>
      </c>
      <c r="G332" s="1192">
        <f>+[1]ระบบการควบคุมฯ!K1111+[1]ระบบการควบคุมฯ!L1111</f>
        <v>0</v>
      </c>
      <c r="H332" s="1192">
        <f>+D332-E332-F332-G332</f>
        <v>0</v>
      </c>
      <c r="I332" s="1184" t="s">
        <v>56</v>
      </c>
    </row>
    <row r="333" spans="1:9" ht="37.5" hidden="1" customHeight="1" x14ac:dyDescent="0.25">
      <c r="A333" s="1193"/>
      <c r="B333" s="1197"/>
      <c r="C333" s="1197" t="str">
        <f>+[1]ระบบการควบคุมฯ!C1112</f>
        <v>20004 06003600</v>
      </c>
      <c r="D333" s="1198"/>
      <c r="E333" s="1199"/>
      <c r="F333" s="1199"/>
      <c r="G333" s="1199"/>
      <c r="H333" s="1199"/>
      <c r="I333" s="1161"/>
    </row>
    <row r="334" spans="1:9" ht="37.5" hidden="1" customHeight="1" x14ac:dyDescent="0.25">
      <c r="A334" s="1180" t="str">
        <f>+[1]ระบบการควบคุมฯ!A1113</f>
        <v>1.1.3</v>
      </c>
      <c r="B334" s="1190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34" s="1190" t="str">
        <f>+[1]ระบบการควบคุมฯ!C1113</f>
        <v>ศธ 04002/ว2903  ลว 2 ส.ค. 65 ครั้งที่ 680</v>
      </c>
      <c r="D334" s="1191">
        <f>+[1]ระบบการควบคุมฯ!D1113</f>
        <v>0</v>
      </c>
      <c r="E334" s="1192">
        <f>+[1]ระบบการควบคุมฯ!G1113+[1]ระบบการควบคุมฯ!H1113</f>
        <v>0</v>
      </c>
      <c r="F334" s="1192">
        <f>+[1]ระบบการควบคุมฯ!I1113+[1]ระบบการควบคุมฯ!J1113</f>
        <v>0</v>
      </c>
      <c r="G334" s="1192">
        <f>+[1]ระบบการควบคุมฯ!K1113+[1]ระบบการควบคุมฯ!L1113</f>
        <v>0</v>
      </c>
      <c r="H334" s="1192">
        <f>+D334-E334-F334-G334</f>
        <v>0</v>
      </c>
      <c r="I334" s="1184" t="s">
        <v>12</v>
      </c>
    </row>
    <row r="335" spans="1:9" ht="37.5" hidden="1" customHeight="1" x14ac:dyDescent="0.25">
      <c r="A335" s="1193"/>
      <c r="B335" s="1197"/>
      <c r="C335" s="1197" t="str">
        <f>+[1]ระบบการควบคุมฯ!C1114</f>
        <v>20004 06003600</v>
      </c>
      <c r="D335" s="1198"/>
      <c r="E335" s="1199"/>
      <c r="F335" s="1199"/>
      <c r="G335" s="1199"/>
      <c r="H335" s="1199"/>
      <c r="I335" s="1161"/>
    </row>
    <row r="336" spans="1:9" ht="93.75" hidden="1" customHeight="1" x14ac:dyDescent="0.25">
      <c r="A336" s="1180" t="str">
        <f>+[1]ระบบการควบคุมฯ!A1115</f>
        <v>1.1.4</v>
      </c>
      <c r="B336" s="1190" t="str">
        <f>+[3]ระบบการควบคุมฯ!B901</f>
        <v>ค่าใช้จ่ายโครงการลูกเสือต้านยาเสพติด</v>
      </c>
      <c r="C336" s="1190" t="str">
        <f>+[3]ระบบการควบคุมฯ!C901</f>
        <v xml:space="preserve">ศธ 04002/ว589 ลว 11 ก.พ. 65 ครั้งที่ 208 </v>
      </c>
      <c r="D336" s="1191"/>
      <c r="E336" s="1192">
        <f>+[1]ระบบการควบคุมฯ!G1115+[1]ระบบการควบคุมฯ!H1115</f>
        <v>0</v>
      </c>
      <c r="F336" s="1192">
        <f>+[1]ระบบการควบคุมฯ!I1115+[1]ระบบการควบคุมฯ!J1115</f>
        <v>0</v>
      </c>
      <c r="G336" s="1192">
        <f>+[1]ระบบการควบคุมฯ!K1115+[1]ระบบการควบคุมฯ!L1115</f>
        <v>0</v>
      </c>
      <c r="H336" s="1192">
        <f>+D336-E336-F336-G336</f>
        <v>0</v>
      </c>
      <c r="I336" s="1184" t="s">
        <v>56</v>
      </c>
    </row>
    <row r="337" spans="1:9" ht="131.25" hidden="1" customHeight="1" x14ac:dyDescent="0.25">
      <c r="A337" s="1193"/>
      <c r="B337" s="1197"/>
      <c r="C337" s="1197" t="str">
        <f>+[3]ระบบการควบคุมฯ!C902</f>
        <v>2000406036700002</v>
      </c>
      <c r="D337" s="1198"/>
      <c r="E337" s="1199"/>
      <c r="F337" s="1199"/>
      <c r="G337" s="1199"/>
      <c r="H337" s="1199"/>
      <c r="I337" s="1161"/>
    </row>
    <row r="338" spans="1:9" ht="37.5" hidden="1" customHeight="1" x14ac:dyDescent="0.25">
      <c r="A338" s="1176"/>
      <c r="B338" s="1177"/>
      <c r="C338" s="1177"/>
      <c r="D338" s="1200"/>
      <c r="E338" s="1201"/>
      <c r="F338" s="1201"/>
      <c r="G338" s="1201"/>
      <c r="H338" s="1201"/>
      <c r="I338" s="1202"/>
    </row>
    <row r="339" spans="1:9" ht="37.5" hidden="1" customHeight="1" x14ac:dyDescent="0.25">
      <c r="A339" s="1203"/>
      <c r="B339" s="1204"/>
      <c r="C339" s="1204"/>
      <c r="D339" s="1205"/>
      <c r="E339" s="1206"/>
      <c r="F339" s="1206"/>
      <c r="G339" s="1206"/>
      <c r="H339" s="1206"/>
      <c r="I339" s="1207"/>
    </row>
    <row r="340" spans="1:9" ht="37.5" hidden="1" customHeight="1" x14ac:dyDescent="0.25">
      <c r="A340" s="1203"/>
      <c r="B340" s="1204"/>
      <c r="C340" s="1204"/>
      <c r="D340" s="1205"/>
      <c r="E340" s="1206"/>
      <c r="F340" s="1206"/>
      <c r="G340" s="1206"/>
      <c r="H340" s="1206"/>
      <c r="I340" s="1207"/>
    </row>
    <row r="341" spans="1:9" ht="18.75" hidden="1" customHeight="1" x14ac:dyDescent="0.25">
      <c r="A341" s="1203"/>
      <c r="B341" s="1204"/>
      <c r="C341" s="1204"/>
      <c r="D341" s="1205"/>
      <c r="E341" s="1206"/>
      <c r="F341" s="1206"/>
      <c r="G341" s="1206"/>
      <c r="H341" s="1206"/>
      <c r="I341" s="1207"/>
    </row>
    <row r="342" spans="1:9" ht="37.5" hidden="1" customHeight="1" x14ac:dyDescent="0.25">
      <c r="A342" s="758" t="str">
        <f>+[1]ระบบการควบคุมฯ!A1119</f>
        <v>ฉ</v>
      </c>
      <c r="B342" s="963" t="str">
        <f>+[1]ระบบการควบคุมฯ!B1119</f>
        <v>แผนงานบูรณาการ : ต่อต้านการทุจริตและประพฤติมิชอบ</v>
      </c>
      <c r="C342" s="964" t="str">
        <f>+[1]ระบบการควบคุมฯ!C1119</f>
        <v>20004 56003700</v>
      </c>
      <c r="D342" s="761">
        <f>+D343</f>
        <v>0</v>
      </c>
      <c r="E342" s="761">
        <f t="shared" ref="E342:H342" si="129">+E343</f>
        <v>0</v>
      </c>
      <c r="F342" s="761">
        <f t="shared" si="129"/>
        <v>0</v>
      </c>
      <c r="G342" s="761">
        <f t="shared" si="129"/>
        <v>0</v>
      </c>
      <c r="H342" s="761">
        <f t="shared" si="129"/>
        <v>0</v>
      </c>
      <c r="I342" s="965"/>
    </row>
    <row r="343" spans="1:9" ht="37.5" hidden="1" customHeight="1" x14ac:dyDescent="0.25">
      <c r="A343" s="966">
        <f>+[1]ระบบการควบคุมฯ!A1120</f>
        <v>1</v>
      </c>
      <c r="B343" s="967" t="str">
        <f>+[1]ระบบการควบคุมฯ!B1120</f>
        <v>โครงการเสริมสร้างคุณธรรม จริยธรรม และธรรมาภิบาลในสถานศึกษา</v>
      </c>
      <c r="C343" s="968" t="str">
        <f>+[1]ระบบการควบคุมฯ!C1120</f>
        <v>20005 56003700</v>
      </c>
      <c r="D343" s="969">
        <f>+D345+D351+D355+D359</f>
        <v>0</v>
      </c>
      <c r="E343" s="969">
        <f t="shared" ref="E343:H344" si="130">+E345+E351+E355+E359</f>
        <v>0</v>
      </c>
      <c r="F343" s="969">
        <f t="shared" si="130"/>
        <v>0</v>
      </c>
      <c r="G343" s="969">
        <f t="shared" si="130"/>
        <v>0</v>
      </c>
      <c r="H343" s="969">
        <f t="shared" si="130"/>
        <v>0</v>
      </c>
      <c r="I343" s="970"/>
    </row>
    <row r="344" spans="1:9" ht="56.25" hidden="1" customHeight="1" x14ac:dyDescent="0.25">
      <c r="A344" s="875"/>
      <c r="B344" s="959" t="str">
        <f>+[5]ระบบการควบคุมฯ!B1186</f>
        <v>งบดำเนินงาน 66112XX</v>
      </c>
      <c r="C344" s="959"/>
      <c r="D344" s="877">
        <f>+D346+D352+D356+D360</f>
        <v>0</v>
      </c>
      <c r="E344" s="877">
        <f t="shared" si="130"/>
        <v>0</v>
      </c>
      <c r="F344" s="877">
        <f t="shared" si="130"/>
        <v>0</v>
      </c>
      <c r="G344" s="877">
        <f t="shared" si="130"/>
        <v>0</v>
      </c>
      <c r="H344" s="877">
        <f t="shared" si="130"/>
        <v>0</v>
      </c>
      <c r="I344" s="878"/>
    </row>
    <row r="345" spans="1:9" ht="37.5" hidden="1" customHeight="1" x14ac:dyDescent="0.25">
      <c r="A345" s="957">
        <f>+[5]ระบบการควบคุมฯ!A1187</f>
        <v>1.1000000000000001</v>
      </c>
      <c r="B345" s="804" t="str">
        <f>+[5]ระบบการควบคุมฯ!B1187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45" s="971" t="str">
        <f>+[5]ระบบการควบคุมฯ!C1187</f>
        <v xml:space="preserve">20004 66 00026 00000  </v>
      </c>
      <c r="D345" s="958">
        <f>+D346</f>
        <v>0</v>
      </c>
      <c r="E345" s="958">
        <f t="shared" ref="E345:I345" si="131">+E346</f>
        <v>0</v>
      </c>
      <c r="F345" s="958">
        <f t="shared" si="131"/>
        <v>0</v>
      </c>
      <c r="G345" s="958">
        <f t="shared" si="131"/>
        <v>0</v>
      </c>
      <c r="H345" s="958">
        <f t="shared" si="131"/>
        <v>0</v>
      </c>
      <c r="I345" s="958">
        <f t="shared" si="131"/>
        <v>0</v>
      </c>
    </row>
    <row r="346" spans="1:9" ht="18.75" hidden="1" customHeight="1" x14ac:dyDescent="0.25">
      <c r="A346" s="875"/>
      <c r="B346" s="959" t="str">
        <f>+[1]ระบบการควบคุมฯ!B1123</f>
        <v xml:space="preserve"> งบดำเนินงาน 66112xx</v>
      </c>
      <c r="C346" s="959"/>
      <c r="D346" s="877">
        <f>SUM(D347:D350)</f>
        <v>0</v>
      </c>
      <c r="E346" s="877">
        <f t="shared" ref="E346:H346" si="132">SUM(E347:E350)</f>
        <v>0</v>
      </c>
      <c r="F346" s="877">
        <f t="shared" si="132"/>
        <v>0</v>
      </c>
      <c r="G346" s="877">
        <f t="shared" si="132"/>
        <v>0</v>
      </c>
      <c r="H346" s="877">
        <f t="shared" si="132"/>
        <v>0</v>
      </c>
      <c r="I346" s="878"/>
    </row>
    <row r="347" spans="1:9" ht="18.75" hidden="1" customHeight="1" x14ac:dyDescent="0.25">
      <c r="A347" s="1180" t="str">
        <f>+[5]ระบบการควบคุมฯ!A1189</f>
        <v>1.1.1</v>
      </c>
      <c r="B347" s="1190" t="str">
        <f>+[5]ระบบการควบคุมฯ!B1189</f>
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</c>
      <c r="C347" s="1190" t="str">
        <f>+[5]ระบบการควบคุมฯ!C1189</f>
        <v>ศธ 04002/ว5724 ลว 19 ธ.ค. 65 ครั้งที่ 140</v>
      </c>
      <c r="D347" s="1191">
        <f>+[5]ระบบการควบคุมฯ!F1189</f>
        <v>0</v>
      </c>
      <c r="E347" s="1192">
        <f>+[5]ระบบการควบคุมฯ!G1189+[5]ระบบการควบคุมฯ!H1189</f>
        <v>0</v>
      </c>
      <c r="F347" s="1192">
        <f>+[5]ระบบการควบคุมฯ!I1189+[5]ระบบการควบคุมฯ!J1189</f>
        <v>0</v>
      </c>
      <c r="G347" s="1192">
        <f>+[5]ระบบการควบคุมฯ!K1189+[5]ระบบการควบคุมฯ!L1189</f>
        <v>0</v>
      </c>
      <c r="H347" s="1192">
        <f t="shared" ref="H347:H362" si="133">+D347-E347-F347-G347</f>
        <v>0</v>
      </c>
      <c r="I347" s="1184" t="s">
        <v>115</v>
      </c>
    </row>
    <row r="348" spans="1:9" ht="18.75" hidden="1" customHeight="1" x14ac:dyDescent="0.25">
      <c r="A348" s="1180" t="str">
        <f>+[5]ระบบการควบคุมฯ!A1190</f>
        <v>1.1.11.1</v>
      </c>
      <c r="B348" s="1190" t="str">
        <f>+[5]ระบบการควบคุมฯ!B1190</f>
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</c>
      <c r="C348" s="1190" t="str">
        <f>+[5]ระบบการควบคุมฯ!C1190</f>
        <v>ศธ 04002/ว973 ลว 10 มีค 66  ครั้งที่ 378</v>
      </c>
      <c r="D348" s="1191">
        <f>+[5]ระบบการควบคุมฯ!F1190</f>
        <v>0</v>
      </c>
      <c r="E348" s="1192">
        <f>+[5]ระบบการควบคุมฯ!G1190+[5]ระบบการควบคุมฯ!H1190</f>
        <v>0</v>
      </c>
      <c r="F348" s="1192">
        <f>+[5]ระบบการควบคุมฯ!I1190+[5]ระบบการควบคุมฯ!J1190</f>
        <v>0</v>
      </c>
      <c r="G348" s="1192">
        <f>+[5]ระบบการควบคุมฯ!K1190+[5]ระบบการควบคุมฯ!L1190</f>
        <v>0</v>
      </c>
      <c r="H348" s="1192">
        <f t="shared" si="133"/>
        <v>0</v>
      </c>
      <c r="I348" s="1184" t="s">
        <v>62</v>
      </c>
    </row>
    <row r="349" spans="1:9" ht="18.75" hidden="1" customHeight="1" x14ac:dyDescent="0.25">
      <c r="A349" s="1180" t="str">
        <f>+[5]ระบบการควบคุมฯ!A1191</f>
        <v>1.1.2</v>
      </c>
      <c r="B349" s="1190" t="str">
        <f>+[5]ระบบการควบคุมฯ!B1191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349" s="1190" t="str">
        <f>+[5]ระบบการควบคุมฯ!C1191</f>
        <v>ศธ 04002/ว502 ลว 10 กพ 66  ครั้งที่ 290</v>
      </c>
      <c r="D349" s="1191">
        <f>+[5]ระบบการควบคุมฯ!F1191</f>
        <v>0</v>
      </c>
      <c r="E349" s="1192">
        <f>+[5]ระบบการควบคุมฯ!G1191+[5]ระบบการควบคุมฯ!H1191</f>
        <v>0</v>
      </c>
      <c r="F349" s="1192">
        <f>+[5]ระบบการควบคุมฯ!I1191+[5]ระบบการควบคุมฯ!J1191</f>
        <v>0</v>
      </c>
      <c r="G349" s="1192">
        <f>+[5]ระบบการควบคุมฯ!K1191+[5]ระบบการควบคุมฯ!L1191</f>
        <v>0</v>
      </c>
      <c r="H349" s="1192">
        <f t="shared" si="133"/>
        <v>0</v>
      </c>
      <c r="I349" s="1184" t="s">
        <v>116</v>
      </c>
    </row>
    <row r="350" spans="1:9" ht="36" x14ac:dyDescent="0.25">
      <c r="A350" s="1180" t="str">
        <f>+[5]ระบบการควบคุมฯ!A1192</f>
        <v>1.1.3</v>
      </c>
      <c r="B350" s="1190" t="str">
        <f>+[5]ระบบการควบคุมฯ!B1192</f>
        <v xml:space="preserve">ค่าใช้จ่ายในการดำเนินกิจกรรมโครงการโรงเรียนสุจริต ประจำปีงบประมาณ พ.ศ. 2566 </v>
      </c>
      <c r="C350" s="1190" t="str">
        <f>+[5]ระบบการควบคุมฯ!C1192</f>
        <v>ศธ 04002/ว1226 ลว 27 มีค 66  ครั้งที่ 424</v>
      </c>
      <c r="D350" s="1191">
        <f>+[5]ระบบการควบคุมฯ!F1192</f>
        <v>0</v>
      </c>
      <c r="E350" s="1192">
        <f>+[5]ระบบการควบคุมฯ!G1192+[5]ระบบการควบคุมฯ!H1192</f>
        <v>0</v>
      </c>
      <c r="F350" s="1192">
        <f>+[5]ระบบการควบคุมฯ!I1192+[5]ระบบการควบคุมฯ!J1192</f>
        <v>0</v>
      </c>
      <c r="G350" s="1192">
        <f>+[5]ระบบการควบคุมฯ!K1192+[5]ระบบการควบคุมฯ!L1192</f>
        <v>0</v>
      </c>
      <c r="H350" s="1192">
        <f t="shared" si="133"/>
        <v>0</v>
      </c>
      <c r="I350" s="1184" t="s">
        <v>13</v>
      </c>
    </row>
    <row r="351" spans="1:9" ht="36" x14ac:dyDescent="0.25">
      <c r="A351" s="972">
        <f>+[1]ระบบการควบคุมฯ!A1128</f>
        <v>1.2</v>
      </c>
      <c r="B351" s="973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51" s="973" t="str">
        <f>+[1]ระบบการควบคุมฯ!C1128</f>
        <v>20004 66 00060 00000</v>
      </c>
      <c r="D351" s="974">
        <f>+D352</f>
        <v>0</v>
      </c>
      <c r="E351" s="974">
        <f t="shared" ref="E351:H351" si="134">+E352</f>
        <v>0</v>
      </c>
      <c r="F351" s="974">
        <f t="shared" si="134"/>
        <v>0</v>
      </c>
      <c r="G351" s="974">
        <f t="shared" si="134"/>
        <v>0</v>
      </c>
      <c r="H351" s="974">
        <f t="shared" si="134"/>
        <v>0</v>
      </c>
      <c r="I351" s="975"/>
    </row>
    <row r="352" spans="1:9" ht="36" x14ac:dyDescent="0.25">
      <c r="A352" s="976"/>
      <c r="B352" s="977" t="str">
        <f>+[5]ระบบการควบคุมฯ!B1194</f>
        <v xml:space="preserve"> งบดำเนินงาน 66112xx</v>
      </c>
      <c r="C352" s="977" t="str">
        <f>+[1]ระบบการควบคุมฯ!C1129</f>
        <v>20004 57003700 2000000</v>
      </c>
      <c r="D352" s="978">
        <f>SUM(D353:D354)</f>
        <v>0</v>
      </c>
      <c r="E352" s="978">
        <f t="shared" ref="E352:H352" si="135">SUM(E353:E354)</f>
        <v>0</v>
      </c>
      <c r="F352" s="978">
        <f t="shared" si="135"/>
        <v>0</v>
      </c>
      <c r="G352" s="978">
        <f t="shared" si="135"/>
        <v>0</v>
      </c>
      <c r="H352" s="978">
        <f t="shared" si="135"/>
        <v>0</v>
      </c>
      <c r="I352" s="979"/>
    </row>
    <row r="353" spans="1:9" ht="90" x14ac:dyDescent="0.25">
      <c r="A353" s="1180" t="str">
        <f>+[5]ระบบการควบคุมฯ!A1195</f>
        <v>1.2.1</v>
      </c>
      <c r="B353" s="1190" t="str">
        <f>+[5]ระบบการควบคุมฯ!B1195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</c>
      <c r="C353" s="1208" t="str">
        <f>+[5]ระบบการควบคุมฯ!C1195</f>
        <v>ที่ ศธ 04002/ว1231 ลว. 27 มีนาคม ครั้งที่ 423</v>
      </c>
      <c r="D353" s="1191">
        <f>+[5]ระบบการควบคุมฯ!F1195</f>
        <v>0</v>
      </c>
      <c r="E353" s="1192">
        <f>+[5]ระบบการควบคุมฯ!G1195+[5]ระบบการควบคุมฯ!H1195</f>
        <v>0</v>
      </c>
      <c r="F353" s="1192">
        <f>+[5]ระบบการควบคุมฯ!I1195+[5]ระบบการควบคุมฯ!J1195</f>
        <v>0</v>
      </c>
      <c r="G353" s="1192">
        <f>+[5]ระบบการควบคุมฯ!K1195+[5]ระบบการควบคุมฯ!L1195</f>
        <v>0</v>
      </c>
      <c r="H353" s="1192">
        <f t="shared" si="133"/>
        <v>0</v>
      </c>
      <c r="I353" s="1184" t="s">
        <v>16</v>
      </c>
    </row>
    <row r="354" spans="1:9" ht="126" x14ac:dyDescent="0.25">
      <c r="A354" s="1180" t="str">
        <f>+[5]ระบบการควบคุมฯ!A1196</f>
        <v>1.2.2</v>
      </c>
      <c r="B354" s="1190" t="str">
        <f>+[5]ระบบการควบคุมฯ!B1196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354" s="1208" t="str">
        <f>+[5]ระบบการควบคุมฯ!C1196</f>
        <v>ที่ ศธ 04002/ว3656 ลว. 28 สค 66 ครั้งที่ 819</v>
      </c>
      <c r="D354" s="1191">
        <f>+[5]ระบบการควบคุมฯ!F1196</f>
        <v>0</v>
      </c>
      <c r="E354" s="1192">
        <f>+[5]ระบบการควบคุมฯ!G1196+[5]ระบบการควบคุมฯ!H1196</f>
        <v>0</v>
      </c>
      <c r="F354" s="1192">
        <f>+[5]ระบบการควบคุมฯ!I1196+[5]ระบบการควบคุมฯ!J1196</f>
        <v>0</v>
      </c>
      <c r="G354" s="1192">
        <f>+[5]ระบบการควบคุมฯ!K1196+[5]ระบบการควบคุมฯ!L1196</f>
        <v>0</v>
      </c>
      <c r="H354" s="1192">
        <f t="shared" si="133"/>
        <v>0</v>
      </c>
      <c r="I354" s="1184" t="s">
        <v>117</v>
      </c>
    </row>
    <row r="355" spans="1:9" ht="36" x14ac:dyDescent="0.25">
      <c r="A355" s="972">
        <f>+[5]ระบบการควบคุมฯ!A1197</f>
        <v>1.3</v>
      </c>
      <c r="B355" s="973" t="str">
        <f>+[5]ระบบการควบคุมฯ!B1197</f>
        <v xml:space="preserve">กิจกรรมเสริมสร้างธรรมาภิบาลเพื่อเพิ่มประสิทธิภาพในการบริหารจัดการ      </v>
      </c>
      <c r="C355" s="973" t="str">
        <f>+[5]ระบบการควบคุมฯ!C1197</f>
        <v>20004 66 00068 00000</v>
      </c>
      <c r="D355" s="974">
        <f>+D356</f>
        <v>0</v>
      </c>
      <c r="E355" s="974">
        <f t="shared" ref="E355:H355" si="136">+E356</f>
        <v>0</v>
      </c>
      <c r="F355" s="974">
        <f t="shared" si="136"/>
        <v>0</v>
      </c>
      <c r="G355" s="974">
        <f t="shared" si="136"/>
        <v>0</v>
      </c>
      <c r="H355" s="974">
        <f t="shared" si="136"/>
        <v>0</v>
      </c>
      <c r="I355" s="975"/>
    </row>
    <row r="356" spans="1:9" ht="36" x14ac:dyDescent="0.25">
      <c r="A356" s="976"/>
      <c r="B356" s="977" t="str">
        <f>+[5]ระบบการควบคุมฯ!B1198</f>
        <v xml:space="preserve"> งบดำเนินงาน 66112xx</v>
      </c>
      <c r="C356" s="977" t="str">
        <f>+[5]ระบบการควบคุมฯ!C1198</f>
        <v>20004 56003700 2000000</v>
      </c>
      <c r="D356" s="978">
        <f>SUM(D357:D361)</f>
        <v>0</v>
      </c>
      <c r="E356" s="978">
        <f t="shared" ref="E356:H356" si="137">SUM(E357:E361)</f>
        <v>0</v>
      </c>
      <c r="F356" s="978">
        <f t="shared" si="137"/>
        <v>0</v>
      </c>
      <c r="G356" s="978">
        <f t="shared" si="137"/>
        <v>0</v>
      </c>
      <c r="H356" s="978">
        <f t="shared" si="137"/>
        <v>0</v>
      </c>
      <c r="I356" s="979"/>
    </row>
    <row r="357" spans="1:9" ht="36" x14ac:dyDescent="0.25">
      <c r="A357" s="1180" t="str">
        <f>+[5]ระบบการควบคุมฯ!A1199</f>
        <v>1.3.1</v>
      </c>
      <c r="B357" s="1190" t="str">
        <f>+[5]ระบบการควบคุมฯ!B1199</f>
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</c>
      <c r="C357" s="1208" t="str">
        <f>+[5]ระบบการควบคุมฯ!C1199</f>
        <v>ศธ04087/1378 ลว 5 เมย 66โอนครั้งที่ 455</v>
      </c>
      <c r="D357" s="1191">
        <f>+[5]ระบบการควบคุมฯ!F1198</f>
        <v>0</v>
      </c>
      <c r="E357" s="1192">
        <f>+[5]ระบบการควบคุมฯ!G1199+[5]ระบบการควบคุมฯ!H1199</f>
        <v>0</v>
      </c>
      <c r="F357" s="1192">
        <f>+[5]ระบบการควบคุมฯ!I1199+[5]ระบบการควบคุมฯ!J1199</f>
        <v>0</v>
      </c>
      <c r="G357" s="1192">
        <f>+[5]ระบบการควบคุมฯ!K1199+[5]ระบบการควบคุมฯ!L1199</f>
        <v>0</v>
      </c>
      <c r="H357" s="1192">
        <f t="shared" ref="H357" si="138">+D357-E357-F357-G357</f>
        <v>0</v>
      </c>
      <c r="I357" s="1184" t="s">
        <v>16</v>
      </c>
    </row>
    <row r="358" spans="1:9" ht="18" x14ac:dyDescent="0.25">
      <c r="A358" s="1176"/>
      <c r="B358" s="1177"/>
      <c r="C358" s="1209"/>
      <c r="D358" s="1200"/>
      <c r="E358" s="1201"/>
      <c r="F358" s="1201"/>
      <c r="G358" s="1201"/>
      <c r="H358" s="1201"/>
      <c r="I358" s="1154"/>
    </row>
    <row r="359" spans="1:9" ht="36" x14ac:dyDescent="0.25">
      <c r="A359" s="972">
        <f>+[1]ระบบการควบคุมฯ!A1132</f>
        <v>1.3</v>
      </c>
      <c r="B359" s="973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359" s="973" t="str">
        <f>+[1]ระบบการควบคุมฯ!C1132</f>
        <v>20004 66 00068 00000</v>
      </c>
      <c r="D359" s="974">
        <f>+[1]ระบบการควบคุมฯ!F1132</f>
        <v>0</v>
      </c>
      <c r="E359" s="980">
        <f>+[1]ระบบการควบคุมฯ!G1132+[1]ระบบการควบคุมฯ!H1132</f>
        <v>0</v>
      </c>
      <c r="F359" s="980">
        <f>+[1]ระบบการควบคุมฯ!I1132+[1]ระบบการควบคุมฯ!J1132</f>
        <v>0</v>
      </c>
      <c r="G359" s="980">
        <f>+[1]ระบบการควบคุมฯ!K1132+[1]ระบบการควบคุมฯ!L1132</f>
        <v>0</v>
      </c>
      <c r="H359" s="980">
        <f t="shared" si="133"/>
        <v>0</v>
      </c>
      <c r="I359" s="975"/>
    </row>
    <row r="360" spans="1:9" ht="36" x14ac:dyDescent="0.25">
      <c r="A360" s="976"/>
      <c r="B360" s="977" t="str">
        <f>+[1]ระบบการควบคุมฯ!B1133</f>
        <v xml:space="preserve"> งบดำเนินงาน 66112xx</v>
      </c>
      <c r="C360" s="977" t="str">
        <f>+[1]ระบบการควบคุมฯ!C1133</f>
        <v>20004 57003700 200000</v>
      </c>
      <c r="D360" s="978">
        <f>+[1]ระบบการควบคุมฯ!F1133</f>
        <v>0</v>
      </c>
      <c r="E360" s="981">
        <f>+[1]ระบบการควบคุมฯ!G1133+[1]ระบบการควบคุมฯ!H1133</f>
        <v>0</v>
      </c>
      <c r="F360" s="981">
        <f>+[1]ระบบการควบคุมฯ!I1133+[1]ระบบการควบคุมฯ!J1133</f>
        <v>0</v>
      </c>
      <c r="G360" s="981">
        <f>+[1]ระบบการควบคุมฯ!K1133+[1]ระบบการควบคุมฯ!L1133</f>
        <v>0</v>
      </c>
      <c r="H360" s="981">
        <f t="shared" si="133"/>
        <v>0</v>
      </c>
      <c r="I360" s="979"/>
    </row>
    <row r="361" spans="1:9" ht="54" x14ac:dyDescent="0.25">
      <c r="A361" s="1180" t="str">
        <f>+[1]ระบบการควบคุมฯ!A1134</f>
        <v>1.3.1</v>
      </c>
      <c r="B361" s="1190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361" s="1190" t="str">
        <f>+[1]ระบบการควบคุมฯ!C1134</f>
        <v>ที่ ศธ 04002/ว1422 ลว. 11 เม.ย. 65 ครั้งที่ 342</v>
      </c>
      <c r="D361" s="1191">
        <f>+[1]ระบบการควบคุมฯ!F1134</f>
        <v>0</v>
      </c>
      <c r="E361" s="1192">
        <f>+[1]ระบบการควบคุมฯ!G1134+[1]ระบบการควบคุมฯ!H1134</f>
        <v>0</v>
      </c>
      <c r="F361" s="1192">
        <f>+[1]ระบบการควบคุมฯ!I1134+[1]ระบบการควบคุมฯ!J1134</f>
        <v>0</v>
      </c>
      <c r="G361" s="1192">
        <f>+[1]ระบบการควบคุมฯ!K1134+[1]ระบบการควบคุมฯ!L1134</f>
        <v>0</v>
      </c>
      <c r="H361" s="1192">
        <f t="shared" si="133"/>
        <v>0</v>
      </c>
      <c r="I361" s="1184" t="s">
        <v>13</v>
      </c>
    </row>
    <row r="362" spans="1:9" ht="36" x14ac:dyDescent="0.25">
      <c r="A362" s="1180" t="str">
        <f>+[1]ระบบการควบคุมฯ!A1135</f>
        <v>1.3.2</v>
      </c>
      <c r="B362" s="1190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362" s="1190" t="str">
        <f>+[1]ระบบการควบคุมฯ!C1135</f>
        <v>ศธ 04002/ว2730 ลว 19 ก.ค. 65  ครั้งที่ 639</v>
      </c>
      <c r="D362" s="1191">
        <f>+[1]ระบบการควบคุมฯ!F1135</f>
        <v>0</v>
      </c>
      <c r="E362" s="1192">
        <f>+[1]ระบบการควบคุมฯ!G1135+[1]ระบบการควบคุมฯ!H1135</f>
        <v>0</v>
      </c>
      <c r="F362" s="1192">
        <f>+[1]ระบบการควบคุมฯ!I1135+[1]ระบบการควบคุมฯ!J1135</f>
        <v>0</v>
      </c>
      <c r="G362" s="1192">
        <f>+[1]ระบบการควบคุมฯ!K1135+[1]ระบบการควบคุมฯ!L1135</f>
        <v>0</v>
      </c>
      <c r="H362" s="1192">
        <f t="shared" si="133"/>
        <v>0</v>
      </c>
      <c r="I362" s="1184" t="s">
        <v>13</v>
      </c>
    </row>
    <row r="363" spans="1:9" ht="18" x14ac:dyDescent="0.25">
      <c r="A363" s="1193"/>
      <c r="B363" s="1194"/>
      <c r="C363" s="1194"/>
      <c r="D363" s="1195"/>
      <c r="E363" s="1196"/>
      <c r="F363" s="1196"/>
      <c r="G363" s="1196"/>
      <c r="H363" s="1196"/>
      <c r="I363" s="1161"/>
    </row>
    <row r="364" spans="1:9" ht="18" x14ac:dyDescent="0.25">
      <c r="A364" s="858"/>
      <c r="B364" s="982"/>
      <c r="C364" s="982"/>
      <c r="D364" s="983"/>
      <c r="E364" s="984"/>
      <c r="F364" s="984"/>
      <c r="G364" s="984"/>
      <c r="H364" s="984"/>
      <c r="I364" s="895"/>
    </row>
    <row r="365" spans="1:9" ht="18" x14ac:dyDescent="0.25">
      <c r="A365" s="858"/>
      <c r="B365" s="926"/>
      <c r="C365" s="926"/>
      <c r="D365" s="961"/>
      <c r="E365" s="962"/>
      <c r="F365" s="962"/>
      <c r="G365" s="962"/>
      <c r="H365" s="962"/>
      <c r="I365" s="885"/>
    </row>
    <row r="366" spans="1:9" ht="18" x14ac:dyDescent="0.25">
      <c r="A366" s="858"/>
      <c r="B366" s="926"/>
      <c r="C366" s="926"/>
      <c r="D366" s="961"/>
      <c r="E366" s="962"/>
      <c r="F366" s="962"/>
      <c r="G366" s="962"/>
      <c r="H366" s="962"/>
      <c r="I366" s="885"/>
    </row>
    <row r="367" spans="1:9" ht="18" x14ac:dyDescent="0.5">
      <c r="A367" s="985"/>
      <c r="B367" s="986" t="s">
        <v>18</v>
      </c>
      <c r="C367" s="986"/>
      <c r="D367" s="987">
        <f t="shared" ref="D367:I367" si="139">+D5+D19+D174+D204+D325+D342</f>
        <v>63214544</v>
      </c>
      <c r="E367" s="987">
        <f t="shared" si="139"/>
        <v>0</v>
      </c>
      <c r="F367" s="987">
        <f t="shared" si="139"/>
        <v>0</v>
      </c>
      <c r="G367" s="987">
        <f t="shared" si="139"/>
        <v>56819408.730000004</v>
      </c>
      <c r="H367" s="987">
        <f t="shared" si="139"/>
        <v>6395135.2699999996</v>
      </c>
      <c r="I367" s="987">
        <f t="shared" si="139"/>
        <v>0</v>
      </c>
    </row>
    <row r="368" spans="1:9" ht="18" x14ac:dyDescent="0.5">
      <c r="A368" s="985"/>
      <c r="B368" s="986" t="s">
        <v>19</v>
      </c>
      <c r="C368" s="986"/>
      <c r="D368" s="988">
        <f>SUM(E368:H368)</f>
        <v>100</v>
      </c>
      <c r="E368" s="989">
        <f>+E367*100/D367</f>
        <v>0</v>
      </c>
      <c r="F368" s="990">
        <v>0</v>
      </c>
      <c r="G368" s="991">
        <f>+G367*100/D367</f>
        <v>89.883443167762152</v>
      </c>
      <c r="H368" s="989">
        <f>+H367*100/D367</f>
        <v>10.116556832237848</v>
      </c>
      <c r="I368" s="992"/>
    </row>
    <row r="369" spans="1:9" x14ac:dyDescent="0.55000000000000004">
      <c r="A369" s="92"/>
      <c r="B369" s="993"/>
      <c r="C369" s="994"/>
      <c r="D369" s="995"/>
      <c r="E369" s="996"/>
      <c r="F369" s="997"/>
      <c r="G369" s="997"/>
      <c r="H369" s="997"/>
      <c r="I369" s="998"/>
    </row>
    <row r="370" spans="1:9" x14ac:dyDescent="0.55000000000000004">
      <c r="A370" s="92"/>
      <c r="B370" s="999"/>
      <c r="C370" s="1058" t="s">
        <v>81</v>
      </c>
      <c r="D370" s="1058"/>
      <c r="E370" s="1058"/>
      <c r="F370" s="1058"/>
      <c r="G370" s="1058"/>
      <c r="H370" s="1058"/>
      <c r="I370" s="1000"/>
    </row>
    <row r="371" spans="1:9" x14ac:dyDescent="0.55000000000000004">
      <c r="A371" s="92"/>
      <c r="B371" s="999"/>
      <c r="C371" s="993"/>
      <c r="D371" s="92"/>
      <c r="E371" s="1001"/>
      <c r="F371" s="1002"/>
      <c r="G371" s="1003"/>
      <c r="H371" s="1003"/>
      <c r="I371" s="1004"/>
    </row>
    <row r="372" spans="1:9" ht="24" x14ac:dyDescent="0.65">
      <c r="A372" s="1210" t="s">
        <v>121</v>
      </c>
      <c r="C372" s="1211"/>
      <c r="D372" s="1212"/>
      <c r="E372" s="2"/>
      <c r="F372" s="2"/>
      <c r="G372" s="2"/>
      <c r="H372" s="2"/>
      <c r="I372" s="1213"/>
    </row>
    <row r="373" spans="1:9" ht="24" x14ac:dyDescent="0.65">
      <c r="A373" s="1210" t="s">
        <v>21</v>
      </c>
      <c r="C373" s="1212"/>
      <c r="D373" s="211" t="s">
        <v>20</v>
      </c>
      <c r="F373" s="2"/>
      <c r="G373" s="1214" t="s">
        <v>176</v>
      </c>
      <c r="H373" s="1213"/>
      <c r="I373" s="1213"/>
    </row>
    <row r="374" spans="1:9" x14ac:dyDescent="0.55000000000000004">
      <c r="A374" s="1210" t="s">
        <v>55</v>
      </c>
      <c r="C374" s="1215" t="s">
        <v>76</v>
      </c>
      <c r="D374" s="1215"/>
      <c r="E374" s="1215"/>
      <c r="F374" s="1215"/>
      <c r="G374" s="1215"/>
      <c r="H374" s="1215"/>
      <c r="I374" s="1213"/>
    </row>
    <row r="375" spans="1:9" x14ac:dyDescent="0.55000000000000004">
      <c r="C375" s="1216" t="s">
        <v>44</v>
      </c>
      <c r="D375" s="1216"/>
      <c r="E375" s="1216"/>
      <c r="F375" s="1216"/>
      <c r="G375" s="1216"/>
      <c r="H375" s="1216"/>
      <c r="I375" s="1213"/>
    </row>
  </sheetData>
  <sheetProtection algorithmName="SHA-512" hashValue="0QyFaszHuZHbg36RzftwH4Cb/6yQqRWsGULpxOz9tA5hHydcy8xrRMcGr9E7XFJnu0oJu88M0LaUL0DVyxeKLg==" saltValue="UyYSHGjjviHB7wP3q10c6Q==" spinCount="100000" sheet="1" objects="1" scenarios="1" formatCells="0" formatColumns="0" formatRows="0" insertColumns="0" insertRows="0" insertHyperlinks="0" deleteColumns="0" deleteRows="0"/>
  <mergeCells count="6">
    <mergeCell ref="C370:H370"/>
    <mergeCell ref="C374:H374"/>
    <mergeCell ref="C375:H375"/>
    <mergeCell ref="A1:I1"/>
    <mergeCell ref="A2:I2"/>
    <mergeCell ref="B3:H3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topLeftCell="A22" workbookViewId="0">
      <selection sqref="A1:M41"/>
    </sheetView>
  </sheetViews>
  <sheetFormatPr defaultRowHeight="13.8" x14ac:dyDescent="0.25"/>
  <cols>
    <col min="1" max="1" width="4.5" customWidth="1"/>
    <col min="4" max="4" width="3.09765625" customWidth="1"/>
    <col min="5" max="5" width="3.19921875" customWidth="1"/>
    <col min="6" max="6" width="10.19921875" customWidth="1"/>
    <col min="7" max="7" width="12.69921875" customWidth="1"/>
    <col min="8" max="8" width="12.8984375" customWidth="1"/>
    <col min="9" max="9" width="12" customWidth="1"/>
    <col min="10" max="10" width="7.19921875" customWidth="1"/>
    <col min="11" max="11" width="14.8984375" customWidth="1"/>
  </cols>
  <sheetData>
    <row r="1" spans="1:13" ht="18.600000000000001" x14ac:dyDescent="0.55000000000000004">
      <c r="A1" s="1059" t="s">
        <v>123</v>
      </c>
      <c r="B1" s="1059"/>
      <c r="C1" s="1059"/>
      <c r="D1" s="1059"/>
      <c r="E1" s="1059"/>
      <c r="F1" s="1059"/>
      <c r="G1" s="1059"/>
      <c r="H1" s="1059"/>
      <c r="I1" s="1059"/>
      <c r="J1" s="1059"/>
      <c r="K1" s="1059"/>
      <c r="L1" s="1059"/>
      <c r="M1" s="1059"/>
    </row>
    <row r="2" spans="1:13" ht="18.600000000000001" x14ac:dyDescent="0.55000000000000004">
      <c r="A2" s="1059" t="s">
        <v>169</v>
      </c>
      <c r="B2" s="1059"/>
      <c r="C2" s="1059"/>
      <c r="D2" s="1059"/>
      <c r="E2" s="1059"/>
      <c r="F2" s="1059"/>
      <c r="G2" s="1059"/>
      <c r="H2" s="1059"/>
      <c r="I2" s="1059"/>
      <c r="J2" s="1059"/>
      <c r="K2" s="1059"/>
      <c r="L2" s="1059"/>
      <c r="M2" s="1059"/>
    </row>
    <row r="3" spans="1:13" ht="18.600000000000001" x14ac:dyDescent="0.55000000000000004">
      <c r="A3" s="1038" t="s">
        <v>124</v>
      </c>
      <c r="B3" s="1038"/>
      <c r="C3" s="1038"/>
      <c r="D3" s="1038"/>
      <c r="E3" s="1038"/>
      <c r="F3" s="1038"/>
      <c r="G3" s="1038"/>
      <c r="H3" s="1038"/>
      <c r="I3" s="1038"/>
      <c r="J3" s="1038"/>
      <c r="K3" s="1038"/>
      <c r="L3" s="1038"/>
      <c r="M3" s="1038"/>
    </row>
    <row r="4" spans="1:13" ht="18.600000000000001" x14ac:dyDescent="0.55000000000000004">
      <c r="A4" s="1038" t="s">
        <v>125</v>
      </c>
      <c r="B4" s="1038"/>
      <c r="C4" s="1038"/>
      <c r="D4" s="1038"/>
      <c r="E4" s="1038"/>
      <c r="F4" s="1038"/>
      <c r="G4" s="1038"/>
      <c r="H4" s="1038"/>
      <c r="I4" s="1038"/>
      <c r="J4" s="1038"/>
      <c r="K4" s="1038"/>
      <c r="L4" s="1038"/>
      <c r="M4" s="1038"/>
    </row>
    <row r="5" spans="1:13" ht="18.600000000000001" x14ac:dyDescent="0.55000000000000004">
      <c r="A5" s="455"/>
      <c r="B5" s="663"/>
      <c r="C5" s="1060" t="str">
        <f>+[5]ระบบการควบคุมฯ!A5</f>
        <v>ประจำเดือนธันวาคม 2566</v>
      </c>
      <c r="D5" s="1060"/>
      <c r="E5" s="1060"/>
      <c r="F5" s="1060"/>
      <c r="G5" s="1060"/>
      <c r="H5" s="1060"/>
      <c r="I5" s="1060"/>
      <c r="J5" s="1060"/>
      <c r="K5" s="1060"/>
      <c r="L5" s="1060"/>
      <c r="M5" s="664" t="s">
        <v>126</v>
      </c>
    </row>
    <row r="6" spans="1:13" ht="18.600000000000001" customHeight="1" x14ac:dyDescent="0.55000000000000004">
      <c r="A6" s="1063" t="s">
        <v>24</v>
      </c>
      <c r="B6" s="1064"/>
      <c r="C6" s="1064"/>
      <c r="D6" s="1064"/>
      <c r="E6" s="1065"/>
      <c r="F6" s="1069" t="s">
        <v>127</v>
      </c>
      <c r="G6" s="1070"/>
      <c r="H6" s="1071" t="s">
        <v>128</v>
      </c>
      <c r="I6" s="1076" t="s">
        <v>129</v>
      </c>
      <c r="J6" s="1077"/>
      <c r="K6" s="1076" t="s">
        <v>130</v>
      </c>
      <c r="L6" s="1077"/>
      <c r="M6" s="1071" t="s">
        <v>131</v>
      </c>
    </row>
    <row r="7" spans="1:13" ht="18.600000000000001" x14ac:dyDescent="0.55000000000000004">
      <c r="A7" s="1066"/>
      <c r="B7" s="1067"/>
      <c r="C7" s="1067"/>
      <c r="D7" s="1067"/>
      <c r="E7" s="1068"/>
      <c r="F7" s="665" t="s">
        <v>25</v>
      </c>
      <c r="G7" s="665" t="s">
        <v>132</v>
      </c>
      <c r="H7" s="1072"/>
      <c r="I7" s="665" t="s">
        <v>133</v>
      </c>
      <c r="J7" s="665" t="s">
        <v>134</v>
      </c>
      <c r="K7" s="665" t="s">
        <v>133</v>
      </c>
      <c r="L7" s="665" t="s">
        <v>134</v>
      </c>
      <c r="M7" s="1072"/>
    </row>
    <row r="8" spans="1:13" ht="18.600000000000001" x14ac:dyDescent="0.55000000000000004">
      <c r="A8" s="666" t="s">
        <v>135</v>
      </c>
      <c r="B8" s="667" t="s">
        <v>136</v>
      </c>
      <c r="C8" s="668"/>
      <c r="D8" s="668"/>
      <c r="E8" s="669"/>
      <c r="F8" s="670">
        <f>+F12</f>
        <v>93</v>
      </c>
      <c r="G8" s="670"/>
      <c r="H8" s="671"/>
      <c r="I8" s="671"/>
      <c r="J8" s="672"/>
      <c r="K8" s="672"/>
      <c r="L8" s="673"/>
      <c r="M8" s="671"/>
    </row>
    <row r="9" spans="1:13" ht="74.400000000000006" x14ac:dyDescent="0.25">
      <c r="A9" s="674" t="s">
        <v>137</v>
      </c>
      <c r="B9" s="675" t="s">
        <v>138</v>
      </c>
      <c r="C9" s="675"/>
      <c r="D9" s="675"/>
      <c r="E9" s="676"/>
      <c r="F9" s="677">
        <v>32</v>
      </c>
      <c r="G9" s="677">
        <v>34.08</v>
      </c>
      <c r="H9" s="678">
        <f>+[5]ระบบการควบคุมฯ!F1221+[5]ระบบการควบคุมฯ!F1222+[5]ระบบการควบคุมฯ!F1223+[5]ระบบการควบคุมฯ!F1224</f>
        <v>65214544</v>
      </c>
      <c r="I9" s="678">
        <f>+[5]ระบบการควบคุมฯ!K1221+[5]ระบบการควบคุมฯ!L1221+[5]ระบบการควบคุมฯ!K1222+[5]ระบบการควบคุมฯ!L1222+[5]ระบบการควบคุมฯ!K1223+[5]ระบบการควบคุมฯ!L1223+[5]ระบบการควบคุมฯ!K1224+[5]ระบบการควบคุมฯ!L1224</f>
        <v>57695367.219999999</v>
      </c>
      <c r="J9" s="679">
        <f>+I9*100/H9</f>
        <v>88.470092223599693</v>
      </c>
      <c r="K9" s="678">
        <f>+I9</f>
        <v>57695367.219999999</v>
      </c>
      <c r="L9" s="681">
        <f>+K9*100/H9</f>
        <v>88.470092223599693</v>
      </c>
      <c r="M9" s="682" t="s">
        <v>170</v>
      </c>
    </row>
    <row r="10" spans="1:13" ht="18.600000000000001" x14ac:dyDescent="0.25">
      <c r="A10" s="674" t="s">
        <v>139</v>
      </c>
      <c r="B10" s="675" t="s">
        <v>140</v>
      </c>
      <c r="C10" s="675"/>
      <c r="D10" s="675"/>
      <c r="E10" s="676"/>
      <c r="F10" s="677">
        <v>52</v>
      </c>
      <c r="G10" s="677">
        <v>56.24</v>
      </c>
      <c r="H10" s="680"/>
      <c r="I10" s="680"/>
      <c r="J10" s="683"/>
      <c r="K10" s="680"/>
      <c r="L10" s="681"/>
      <c r="M10" s="682"/>
    </row>
    <row r="11" spans="1:13" ht="18.600000000000001" x14ac:dyDescent="0.55000000000000004">
      <c r="A11" s="684" t="s">
        <v>141</v>
      </c>
      <c r="B11" s="475" t="s">
        <v>142</v>
      </c>
      <c r="C11" s="475"/>
      <c r="D11" s="475"/>
      <c r="E11" s="685"/>
      <c r="F11" s="686">
        <v>75</v>
      </c>
      <c r="G11" s="686">
        <v>81.739999999999995</v>
      </c>
      <c r="H11" s="687"/>
      <c r="I11" s="687"/>
      <c r="J11" s="687"/>
      <c r="K11" s="687"/>
      <c r="L11" s="681"/>
      <c r="M11" s="682"/>
    </row>
    <row r="12" spans="1:13" ht="18.600000000000001" x14ac:dyDescent="0.55000000000000004">
      <c r="A12" s="684" t="s">
        <v>143</v>
      </c>
      <c r="B12" s="475" t="s">
        <v>144</v>
      </c>
      <c r="C12" s="475"/>
      <c r="D12" s="475"/>
      <c r="E12" s="685"/>
      <c r="F12" s="686">
        <v>93</v>
      </c>
      <c r="G12" s="686">
        <v>100</v>
      </c>
      <c r="H12" s="688"/>
      <c r="I12" s="688"/>
      <c r="J12" s="689"/>
      <c r="K12" s="687"/>
      <c r="L12" s="690"/>
      <c r="M12" s="682"/>
    </row>
    <row r="13" spans="1:13" ht="18.600000000000001" x14ac:dyDescent="0.55000000000000004">
      <c r="A13" s="691" t="s">
        <v>145</v>
      </c>
      <c r="B13" s="692" t="s">
        <v>146</v>
      </c>
      <c r="C13" s="475"/>
      <c r="D13" s="475"/>
      <c r="E13" s="685"/>
      <c r="F13" s="686">
        <f>+F17</f>
        <v>98</v>
      </c>
      <c r="G13" s="686"/>
      <c r="H13" s="693"/>
      <c r="I13" s="693"/>
      <c r="J13" s="693"/>
      <c r="K13" s="693"/>
      <c r="L13" s="685"/>
      <c r="M13" s="682"/>
    </row>
    <row r="14" spans="1:13" ht="74.400000000000006" x14ac:dyDescent="0.25">
      <c r="A14" s="674" t="s">
        <v>147</v>
      </c>
      <c r="B14" s="675" t="s">
        <v>138</v>
      </c>
      <c r="C14" s="675"/>
      <c r="D14" s="675"/>
      <c r="E14" s="676"/>
      <c r="F14" s="677">
        <v>35</v>
      </c>
      <c r="G14" s="677">
        <v>35.33</v>
      </c>
      <c r="H14" s="678">
        <f>+[5]ระบบการควบคุมฯ!F1221+[5]ระบบการควบคุมฯ!F1222+[5]ระบบการควบคุมฯ!F1223+[5]ระบบการควบคุมฯ!F1224</f>
        <v>65214544</v>
      </c>
      <c r="I14" s="678">
        <f>+[5]ระบบการควบคุมฯ!K1221+[5]ระบบการควบคุมฯ!L1221+[5]ระบบการควบคุมฯ!K1222+[5]ระบบการควบคุมฯ!L1222+[5]ระบบการควบคุมฯ!K1223+[5]ระบบการควบคุมฯ!L1223+[5]ระบบการควบคุมฯ!K1224+[5]ระบบการควบคุมฯ!L1224</f>
        <v>57695367.219999999</v>
      </c>
      <c r="J14" s="679">
        <f>+I14*100/H14</f>
        <v>88.470092223599693</v>
      </c>
      <c r="K14" s="678">
        <f>+I14</f>
        <v>57695367.219999999</v>
      </c>
      <c r="L14" s="681">
        <f>+K14*100/H14</f>
        <v>88.470092223599693</v>
      </c>
      <c r="M14" s="682" t="s">
        <v>170</v>
      </c>
    </row>
    <row r="15" spans="1:13" ht="18.600000000000001" x14ac:dyDescent="0.25">
      <c r="A15" s="674" t="s">
        <v>148</v>
      </c>
      <c r="B15" s="675" t="s">
        <v>140</v>
      </c>
      <c r="C15" s="675"/>
      <c r="D15" s="675"/>
      <c r="E15" s="676"/>
      <c r="F15" s="677">
        <v>55</v>
      </c>
      <c r="G15" s="677">
        <v>55.78</v>
      </c>
      <c r="H15" s="680"/>
      <c r="I15" s="680"/>
      <c r="J15" s="679"/>
      <c r="K15" s="680"/>
      <c r="L15" s="694"/>
      <c r="M15" s="682"/>
    </row>
    <row r="16" spans="1:13" ht="18.600000000000001" x14ac:dyDescent="0.55000000000000004">
      <c r="A16" s="695">
        <v>2.2999999999999998</v>
      </c>
      <c r="B16" s="475" t="s">
        <v>142</v>
      </c>
      <c r="C16" s="475"/>
      <c r="D16" s="475"/>
      <c r="E16" s="685"/>
      <c r="F16" s="686">
        <v>80</v>
      </c>
      <c r="G16" s="686">
        <v>81.760000000000005</v>
      </c>
      <c r="H16" s="687"/>
      <c r="I16" s="687"/>
      <c r="J16" s="687"/>
      <c r="K16" s="687"/>
      <c r="L16" s="696"/>
      <c r="M16" s="682"/>
    </row>
    <row r="17" spans="1:13" ht="18.600000000000001" x14ac:dyDescent="0.55000000000000004">
      <c r="A17" s="684" t="s">
        <v>149</v>
      </c>
      <c r="B17" s="475" t="s">
        <v>144</v>
      </c>
      <c r="C17" s="475"/>
      <c r="D17" s="475"/>
      <c r="E17" s="685"/>
      <c r="F17" s="686">
        <v>98</v>
      </c>
      <c r="G17" s="686">
        <v>100</v>
      </c>
      <c r="H17" s="678"/>
      <c r="I17" s="678"/>
      <c r="J17" s="679"/>
      <c r="K17" s="680"/>
      <c r="L17" s="694"/>
      <c r="M17" s="682"/>
    </row>
    <row r="18" spans="1:13" ht="18.600000000000001" x14ac:dyDescent="0.55000000000000004">
      <c r="A18" s="691" t="s">
        <v>150</v>
      </c>
      <c r="B18" s="692" t="s">
        <v>151</v>
      </c>
      <c r="C18" s="475"/>
      <c r="D18" s="475"/>
      <c r="E18" s="685"/>
      <c r="F18" s="686">
        <f>+F22</f>
        <v>75</v>
      </c>
      <c r="G18" s="686"/>
      <c r="H18" s="687"/>
      <c r="I18" s="687"/>
      <c r="J18" s="687"/>
      <c r="K18" s="687"/>
      <c r="L18" s="697"/>
      <c r="M18" s="682"/>
    </row>
    <row r="19" spans="1:13" ht="18.600000000000001" x14ac:dyDescent="0.25">
      <c r="A19" s="674" t="s">
        <v>152</v>
      </c>
      <c r="B19" s="675" t="s">
        <v>138</v>
      </c>
      <c r="C19" s="675"/>
      <c r="D19" s="675"/>
      <c r="E19" s="676"/>
      <c r="F19" s="677">
        <v>19</v>
      </c>
      <c r="G19" s="677">
        <v>28.96</v>
      </c>
      <c r="H19" s="678">
        <f>+[5]ระบบการควบคุมฯ!F1225+[5]ระบบการควบคุมฯ!F1226</f>
        <v>0</v>
      </c>
      <c r="I19" s="678">
        <f>+[5]ระบบการควบคุมฯ!K1225+[5]ระบบการควบคุมฯ!L1225+[5]ระบบการควบคุมฯ!K1226+[5]ระบบการควบคุมฯ!L1226</f>
        <v>0</v>
      </c>
      <c r="J19" s="678"/>
      <c r="K19" s="678">
        <f>+H19-I19</f>
        <v>0</v>
      </c>
      <c r="L19" s="698"/>
      <c r="M19" s="682"/>
    </row>
    <row r="20" spans="1:13" ht="18.600000000000001" x14ac:dyDescent="0.25">
      <c r="A20" s="674" t="s">
        <v>153</v>
      </c>
      <c r="B20" s="675" t="s">
        <v>140</v>
      </c>
      <c r="C20" s="675"/>
      <c r="D20" s="675"/>
      <c r="E20" s="676"/>
      <c r="F20" s="677">
        <v>39</v>
      </c>
      <c r="G20" s="677">
        <v>58.15</v>
      </c>
      <c r="H20" s="680"/>
      <c r="I20" s="680"/>
      <c r="J20" s="680"/>
      <c r="K20" s="680"/>
      <c r="L20" s="694"/>
      <c r="M20" s="699"/>
    </row>
    <row r="21" spans="1:13" ht="18.600000000000001" x14ac:dyDescent="0.25">
      <c r="A21" s="674" t="s">
        <v>154</v>
      </c>
      <c r="B21" s="675" t="s">
        <v>142</v>
      </c>
      <c r="C21" s="675"/>
      <c r="D21" s="675"/>
      <c r="E21" s="676"/>
      <c r="F21" s="677">
        <v>57</v>
      </c>
      <c r="G21" s="677">
        <v>81.650000000000006</v>
      </c>
      <c r="H21" s="680"/>
      <c r="I21" s="680"/>
      <c r="J21" s="680"/>
      <c r="K21" s="680"/>
      <c r="L21" s="700"/>
      <c r="M21" s="699"/>
    </row>
    <row r="22" spans="1:13" ht="18.600000000000001" x14ac:dyDescent="0.55000000000000004">
      <c r="A22" s="684" t="s">
        <v>155</v>
      </c>
      <c r="B22" s="475" t="s">
        <v>144</v>
      </c>
      <c r="C22" s="475"/>
      <c r="D22" s="475"/>
      <c r="E22" s="685"/>
      <c r="F22" s="686">
        <v>75</v>
      </c>
      <c r="G22" s="686">
        <v>100</v>
      </c>
      <c r="H22" s="678">
        <f>+[5]ระบบการควบคุมฯ!F1227</f>
        <v>0</v>
      </c>
      <c r="I22" s="678">
        <f>+[5]ระบบการควบคุมฯ!L1227+[5]ระบบการควบคุมฯ!K1227</f>
        <v>0</v>
      </c>
      <c r="J22" s="678"/>
      <c r="K22" s="678">
        <f>+I22+I23</f>
        <v>0</v>
      </c>
      <c r="L22" s="701"/>
      <c r="M22" s="699"/>
    </row>
    <row r="23" spans="1:13" ht="18.600000000000001" x14ac:dyDescent="0.55000000000000004">
      <c r="A23" s="702"/>
      <c r="B23" s="692" t="s">
        <v>156</v>
      </c>
      <c r="C23" s="475"/>
      <c r="D23" s="475"/>
      <c r="E23" s="685"/>
      <c r="F23" s="686"/>
      <c r="G23" s="686"/>
      <c r="H23" s="703"/>
      <c r="I23" s="704">
        <f>+[5]ระบบการควบคุมฯ!G1227+[5]ระบบการควบคุมฯ!H1227</f>
        <v>0</v>
      </c>
      <c r="J23" s="705"/>
      <c r="K23" s="705"/>
      <c r="L23" s="706"/>
      <c r="M23" s="687"/>
    </row>
    <row r="24" spans="1:13" ht="18.600000000000001" x14ac:dyDescent="0.55000000000000004">
      <c r="A24" s="702"/>
      <c r="B24" s="692" t="s">
        <v>157</v>
      </c>
      <c r="C24" s="475"/>
      <c r="D24" s="475"/>
      <c r="E24" s="685"/>
      <c r="F24" s="686"/>
      <c r="G24" s="686"/>
      <c r="H24" s="703"/>
      <c r="I24" s="704"/>
      <c r="J24" s="707"/>
      <c r="K24" s="707"/>
      <c r="L24" s="708"/>
      <c r="M24" s="687"/>
    </row>
    <row r="25" spans="1:13" ht="18.600000000000001" x14ac:dyDescent="0.55000000000000004">
      <c r="A25" s="702"/>
      <c r="B25" s="692" t="s">
        <v>158</v>
      </c>
      <c r="C25" s="475"/>
      <c r="D25" s="475"/>
      <c r="E25" s="685"/>
      <c r="F25" s="686"/>
      <c r="G25" s="686"/>
      <c r="H25" s="703"/>
      <c r="I25" s="709">
        <f>+[5]ระบบการควบคุมฯ!M1227</f>
        <v>0</v>
      </c>
      <c r="J25" s="707"/>
      <c r="K25" s="707"/>
      <c r="L25" s="708"/>
      <c r="M25" s="710"/>
    </row>
    <row r="26" spans="1:13" ht="18.600000000000001" x14ac:dyDescent="0.55000000000000004">
      <c r="A26" s="711"/>
      <c r="B26" s="712" t="s">
        <v>159</v>
      </c>
      <c r="C26" s="713"/>
      <c r="D26" s="713"/>
      <c r="E26" s="714"/>
      <c r="F26" s="715"/>
      <c r="G26" s="715"/>
      <c r="H26" s="716"/>
      <c r="I26" s="717"/>
      <c r="J26" s="717"/>
      <c r="K26" s="717"/>
      <c r="L26" s="718"/>
      <c r="M26" s="716"/>
    </row>
    <row r="27" spans="1:13" ht="18.600000000000001" x14ac:dyDescent="0.55000000000000004">
      <c r="A27" s="475"/>
      <c r="B27" s="475"/>
      <c r="C27" s="475"/>
      <c r="D27" s="475"/>
      <c r="E27" s="475"/>
      <c r="F27" s="719" t="s">
        <v>160</v>
      </c>
      <c r="G27" s="719"/>
      <c r="H27" s="475"/>
      <c r="I27" s="720" t="s">
        <v>161</v>
      </c>
      <c r="J27" s="475"/>
      <c r="K27" s="475"/>
      <c r="L27" s="475"/>
      <c r="M27" s="475"/>
    </row>
    <row r="28" spans="1:13" ht="18.600000000000001" x14ac:dyDescent="0.55000000000000004">
      <c r="A28" s="475"/>
      <c r="B28" s="721"/>
      <c r="C28" s="721"/>
      <c r="D28" s="721"/>
      <c r="E28" s="721"/>
      <c r="F28" s="1061" t="s">
        <v>49</v>
      </c>
      <c r="G28" s="1061"/>
      <c r="H28" s="1061"/>
      <c r="I28" s="721"/>
      <c r="J28" s="721"/>
      <c r="K28" s="721"/>
      <c r="L28" s="721"/>
      <c r="M28" s="721"/>
    </row>
    <row r="29" spans="1:13" ht="18.600000000000001" x14ac:dyDescent="0.55000000000000004">
      <c r="A29" s="475"/>
      <c r="B29" s="721"/>
      <c r="C29" s="721"/>
      <c r="D29" s="721" t="s">
        <v>162</v>
      </c>
      <c r="E29" s="721"/>
      <c r="F29" s="721"/>
      <c r="G29" s="721"/>
      <c r="H29" s="721"/>
      <c r="I29" s="721"/>
      <c r="J29" s="721"/>
      <c r="K29" s="721"/>
      <c r="L29" s="721"/>
      <c r="M29" s="721"/>
    </row>
    <row r="30" spans="1:13" ht="18.600000000000001" x14ac:dyDescent="0.55000000000000004">
      <c r="A30" s="475"/>
      <c r="B30" s="475"/>
      <c r="C30" s="475"/>
      <c r="D30" s="475"/>
      <c r="E30" s="475"/>
      <c r="F30" s="1073" t="s">
        <v>63</v>
      </c>
      <c r="G30" s="1073"/>
      <c r="H30" s="1073"/>
      <c r="I30" s="475"/>
      <c r="J30" s="475"/>
      <c r="K30" s="475"/>
      <c r="L30" s="475"/>
      <c r="M30" s="475"/>
    </row>
    <row r="31" spans="1:13" ht="18.600000000000001" x14ac:dyDescent="0.55000000000000004">
      <c r="A31" s="475"/>
      <c r="B31" s="475"/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5"/>
    </row>
    <row r="32" spans="1:13" ht="18.600000000000001" x14ac:dyDescent="0.55000000000000004">
      <c r="A32" s="475"/>
      <c r="B32" s="475"/>
      <c r="C32" s="475"/>
      <c r="D32" s="1061" t="s">
        <v>20</v>
      </c>
      <c r="E32" s="1061"/>
      <c r="F32" s="1061"/>
      <c r="G32" s="719"/>
      <c r="H32" s="475"/>
      <c r="I32" s="720" t="s">
        <v>163</v>
      </c>
      <c r="J32" s="475"/>
      <c r="K32" s="475"/>
      <c r="L32" s="475"/>
      <c r="M32" s="475"/>
    </row>
    <row r="33" spans="1:13" ht="18.600000000000001" x14ac:dyDescent="0.55000000000000004">
      <c r="A33" s="455"/>
      <c r="B33" s="455"/>
      <c r="C33" s="455"/>
      <c r="D33" s="455"/>
      <c r="E33" s="455"/>
      <c r="F33" s="1074" t="s">
        <v>76</v>
      </c>
      <c r="G33" s="1074"/>
      <c r="H33" s="1074"/>
      <c r="I33" s="455"/>
      <c r="J33" s="455"/>
      <c r="K33" s="455"/>
      <c r="L33" s="455"/>
      <c r="M33" s="455"/>
    </row>
    <row r="34" spans="1:13" ht="18.600000000000001" x14ac:dyDescent="0.55000000000000004">
      <c r="A34" s="455"/>
      <c r="B34" s="723"/>
      <c r="C34" s="723" t="s">
        <v>53</v>
      </c>
      <c r="D34" s="723"/>
      <c r="E34" s="723"/>
      <c r="F34" s="723"/>
      <c r="G34" s="723"/>
      <c r="H34" s="723"/>
      <c r="I34" s="723"/>
      <c r="J34" s="723"/>
      <c r="K34" s="723"/>
      <c r="L34" s="723"/>
      <c r="M34" s="723"/>
    </row>
    <row r="35" spans="1:13" ht="21" x14ac:dyDescent="0.6">
      <c r="A35" s="1075" t="s">
        <v>54</v>
      </c>
      <c r="B35" s="1075"/>
      <c r="C35" s="1075"/>
      <c r="D35" s="1075"/>
      <c r="E35" s="1075"/>
      <c r="F35" s="1075"/>
      <c r="G35" s="1075"/>
      <c r="H35" s="1075"/>
      <c r="I35" s="1075"/>
      <c r="J35" s="1075"/>
      <c r="K35" s="1075"/>
      <c r="L35" s="1075"/>
      <c r="M35" s="1075"/>
    </row>
    <row r="36" spans="1:13" ht="21" x14ac:dyDescent="0.6">
      <c r="A36" s="1075" t="s">
        <v>52</v>
      </c>
      <c r="B36" s="1075"/>
      <c r="C36" s="1075"/>
      <c r="D36" s="1075"/>
      <c r="E36" s="1075"/>
      <c r="F36" s="1075"/>
      <c r="G36" s="1075"/>
      <c r="H36" s="1075"/>
      <c r="I36" s="1075"/>
      <c r="J36" s="1075"/>
      <c r="K36" s="1075"/>
      <c r="L36" s="1075"/>
      <c r="M36" s="1075"/>
    </row>
    <row r="37" spans="1:13" ht="18.600000000000001" x14ac:dyDescent="0.55000000000000004">
      <c r="A37" s="724" t="s">
        <v>53</v>
      </c>
      <c r="B37" s="724"/>
      <c r="C37" s="724"/>
      <c r="D37" s="724"/>
      <c r="E37" s="724"/>
      <c r="F37" s="724"/>
      <c r="G37" s="724"/>
      <c r="H37" s="724"/>
      <c r="I37" s="1073" t="s">
        <v>63</v>
      </c>
      <c r="J37" s="1073"/>
      <c r="K37" s="1073"/>
      <c r="L37" s="1073"/>
      <c r="M37" s="724"/>
    </row>
    <row r="38" spans="1:13" ht="18.600000000000001" x14ac:dyDescent="0.55000000000000004">
      <c r="A38" s="725" t="s">
        <v>160</v>
      </c>
      <c r="B38" s="719"/>
      <c r="C38" s="475"/>
      <c r="D38" s="720" t="s">
        <v>164</v>
      </c>
      <c r="E38" s="726"/>
      <c r="F38" s="726"/>
      <c r="G38" s="726"/>
      <c r="H38" s="726"/>
      <c r="I38" s="726"/>
      <c r="J38" s="726"/>
      <c r="K38" s="726"/>
      <c r="L38" s="726"/>
      <c r="M38" s="726"/>
    </row>
    <row r="39" spans="1:13" ht="18.600000000000001" x14ac:dyDescent="0.55000000000000004">
      <c r="A39" s="1061" t="s">
        <v>165</v>
      </c>
      <c r="B39" s="1061"/>
      <c r="C39" s="1061"/>
      <c r="D39" s="475" t="s">
        <v>166</v>
      </c>
      <c r="E39" s="475"/>
      <c r="F39" s="475"/>
      <c r="G39" s="475"/>
      <c r="H39" s="475"/>
      <c r="I39" s="727" t="s">
        <v>20</v>
      </c>
      <c r="J39" s="475"/>
      <c r="K39" s="720" t="s">
        <v>167</v>
      </c>
      <c r="L39" s="475"/>
      <c r="M39" s="475"/>
    </row>
    <row r="40" spans="1:13" ht="18.600000000000001" x14ac:dyDescent="0.55000000000000004">
      <c r="A40" s="721" t="s">
        <v>55</v>
      </c>
      <c r="B40" s="721"/>
      <c r="C40" s="721"/>
      <c r="D40" s="475"/>
      <c r="E40" s="475"/>
      <c r="F40" s="475"/>
      <c r="G40" s="475"/>
      <c r="H40" s="475"/>
      <c r="I40" s="455" t="s">
        <v>168</v>
      </c>
      <c r="J40" s="455"/>
      <c r="K40" s="455"/>
      <c r="L40" s="455"/>
      <c r="M40" s="475"/>
    </row>
    <row r="41" spans="1:13" ht="18.600000000000001" x14ac:dyDescent="0.55000000000000004">
      <c r="A41" s="731"/>
      <c r="B41" s="731"/>
      <c r="C41" s="731"/>
      <c r="D41" s="475"/>
      <c r="E41" s="475"/>
      <c r="F41" s="475"/>
      <c r="G41" s="475"/>
      <c r="H41" s="1062" t="s">
        <v>53</v>
      </c>
      <c r="I41" s="1062"/>
      <c r="J41" s="1062"/>
      <c r="K41" s="1062"/>
      <c r="L41" s="1062"/>
      <c r="M41" s="1062"/>
    </row>
    <row r="42" spans="1:13" ht="21" x14ac:dyDescent="0.6">
      <c r="A42" s="722"/>
      <c r="B42" s="722"/>
      <c r="C42" s="722"/>
      <c r="D42" s="458"/>
      <c r="E42" s="458"/>
      <c r="F42" s="458"/>
      <c r="G42" s="458"/>
      <c r="H42" s="458"/>
      <c r="I42" s="458"/>
      <c r="J42" s="458"/>
      <c r="K42" s="458"/>
      <c r="L42" s="458"/>
      <c r="M42" s="458"/>
    </row>
  </sheetData>
  <sheetProtection algorithmName="SHA-512" hashValue="Vp4oCnreqXYb9ypchb8AK9Nfzg/YZNPjZeGJ5KuB2iOGKbr3sdiU0MGmrx3rB90VERULlWSGv9+MDbQW6VCpoA==" saltValue="VLpvJy9OR5oDaE3MK571bA==" spinCount="100000" sheet="1" objects="1" scenarios="1" formatCells="0" formatColumns="0" formatRows="0" insertColumns="0" insertRows="0" insertHyperlinks="0" deleteColumns="0" deleteRows="0" sort="0"/>
  <mergeCells count="20">
    <mergeCell ref="A39:C39"/>
    <mergeCell ref="H41:M41"/>
    <mergeCell ref="A6:E7"/>
    <mergeCell ref="F6:G6"/>
    <mergeCell ref="H6:H7"/>
    <mergeCell ref="I6:J6"/>
    <mergeCell ref="F30:H30"/>
    <mergeCell ref="D32:F32"/>
    <mergeCell ref="F33:H33"/>
    <mergeCell ref="F28:H28"/>
    <mergeCell ref="A35:M35"/>
    <mergeCell ref="A36:M36"/>
    <mergeCell ref="I37:L37"/>
    <mergeCell ref="K6:L6"/>
    <mergeCell ref="M6:M7"/>
    <mergeCell ref="A1:M1"/>
    <mergeCell ref="A2:M2"/>
    <mergeCell ref="A3:M3"/>
    <mergeCell ref="A4:M4"/>
    <mergeCell ref="C5:L5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</cp:lastModifiedBy>
  <dcterms:created xsi:type="dcterms:W3CDTF">2022-01-02T08:37:32Z</dcterms:created>
  <dcterms:modified xsi:type="dcterms:W3CDTF">2024-01-15T12:38:16Z</dcterms:modified>
</cp:coreProperties>
</file>